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C:\Users\kyegi\Google Диск\Документы\Прайс и наличие\EAST\Инструкции\ALARMS\"/>
    </mc:Choice>
  </mc:AlternateContent>
  <xr:revisionPtr revIDLastSave="0" documentId="13_ncr:1_{15D1293F-E215-40FA-991D-61882CA6A43C}" xr6:coauthVersionLast="47" xr6:coauthVersionMax="47" xr10:uidLastSave="{00000000-0000-0000-0000-000000000000}"/>
  <bookViews>
    <workbookView xWindow="-108" yWindow="-108" windowWidth="23256" windowHeight="12576" firstSheet="1" activeTab="1" xr2:uid="{00000000-000D-0000-FFFF-FFFF00000000}"/>
  </bookViews>
  <sheets>
    <sheet name="P6-10K Query table" sheetId="1" r:id="rId1"/>
    <sheet name="P10-30K Query table" sheetId="2" r:id="rId2"/>
    <sheet name="P6-10K Fault alarm code" sheetId="3" r:id="rId3"/>
    <sheet name="P10-30K History (LCD query) "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4" l="1"/>
  <c r="P10" i="4" s="1"/>
  <c r="S8" i="3"/>
  <c r="S9" i="3"/>
  <c r="S10" i="3"/>
  <c r="S24" i="3"/>
  <c r="T24" i="3"/>
  <c r="S12" i="3"/>
  <c r="S23" i="3"/>
  <c r="S22" i="3"/>
  <c r="S21" i="3"/>
  <c r="S20" i="3"/>
  <c r="S19" i="3"/>
  <c r="D6" i="1" s="1"/>
  <c r="S18" i="3"/>
  <c r="S11" i="3"/>
  <c r="S13" i="3"/>
  <c r="S15" i="3"/>
  <c r="S16" i="3"/>
  <c r="S17" i="3"/>
  <c r="S14" i="3"/>
  <c r="F27" i="2"/>
  <c r="E27" i="2"/>
  <c r="D27" i="2"/>
  <c r="F26" i="2"/>
  <c r="E26" i="2"/>
  <c r="D26" i="2"/>
  <c r="F25" i="2"/>
  <c r="E25" i="2"/>
  <c r="D25" i="2"/>
  <c r="F24" i="2"/>
  <c r="E24" i="2"/>
  <c r="D24" i="2"/>
  <c r="F23" i="2"/>
  <c r="E23" i="2"/>
  <c r="D23" i="2"/>
  <c r="D17" i="2"/>
  <c r="D16" i="2"/>
  <c r="D15" i="2"/>
  <c r="F14" i="2"/>
  <c r="D8" i="1"/>
  <c r="F4" i="1"/>
  <c r="B8" i="1"/>
  <c r="D7" i="1"/>
  <c r="B7" i="1"/>
  <c r="B6" i="1"/>
  <c r="D5" i="1"/>
  <c r="P21" i="4" l="1"/>
  <c r="P22" i="4" s="1"/>
  <c r="Q21" i="4"/>
  <c r="Q22" i="4" s="1"/>
  <c r="P18" i="4"/>
  <c r="Q18" i="4" s="1"/>
  <c r="R21" i="4"/>
  <c r="R22" i="4" s="1"/>
  <c r="P20" i="4"/>
  <c r="S21" i="4"/>
  <c r="S22" i="4" s="1"/>
  <c r="P11" i="4" l="1"/>
  <c r="P23" i="4"/>
  <c r="P24" i="4" l="1"/>
  <c r="Q24" i="4"/>
  <c r="R24" i="4"/>
  <c r="S24" i="4" l="1"/>
  <c r="R18" i="4" s="1"/>
  <c r="Q14" i="4" l="1"/>
  <c r="Q5" i="4"/>
  <c r="D6" i="2" s="1"/>
  <c r="B7" i="2"/>
  <c r="Q13" i="4"/>
  <c r="B6" i="2"/>
  <c r="S18" i="4"/>
  <c r="Q16" i="4"/>
  <c r="D7" i="2" s="1"/>
  <c r="Q15" i="4"/>
  <c r="Q11" i="4" s="1"/>
  <c r="D5" i="2" s="1"/>
  <c r="Q12" i="4" l="1"/>
  <c r="F4" i="2"/>
  <c r="B8" i="2" s="1"/>
  <c r="Q6" i="4"/>
  <c r="D8" i="2" s="1"/>
</calcChain>
</file>

<file path=xl/sharedStrings.xml><?xml version="1.0" encoding="utf-8"?>
<sst xmlns="http://schemas.openxmlformats.org/spreadsheetml/2006/main" count="3075" uniqueCount="1203">
  <si>
    <t>Fault code</t>
  </si>
  <si>
    <t>warning code</t>
  </si>
  <si>
    <t>Fault code or warning code (LCD):</t>
  </si>
  <si>
    <t>55</t>
  </si>
  <si>
    <r>
      <rPr>
        <b/>
        <sz val="11"/>
        <rFont val="宋体"/>
        <charset val="134"/>
      </rPr>
      <t>R</t>
    </r>
    <r>
      <rPr>
        <b/>
        <sz val="11"/>
        <rFont val="宋体"/>
        <charset val="134"/>
      </rPr>
      <t>esult</t>
    </r>
  </si>
  <si>
    <t>Note:
1)Fault and warning information are displayed on LCD panel, fault code has two or three numbers,warning code has three numbers.
2)Ver:0.0.1</t>
  </si>
  <si>
    <t>Fault or warning information (LCD):</t>
  </si>
  <si>
    <t>Result</t>
  </si>
  <si>
    <t>Note:
1)Fault and warning information are displayed on LCD panel, or three characters displayed on history inquiry interface.
2)Some characters of fault and warning information can use "?" replace to inquire,character case insensitive.
3)Ver:0.0.1</t>
  </si>
  <si>
    <t>查询表2：</t>
  </si>
  <si>
    <t>请输入故障码（后台查询）：</t>
  </si>
  <si>
    <t>11</t>
  </si>
  <si>
    <t>故障名称</t>
  </si>
  <si>
    <t>触发条件</t>
  </si>
  <si>
    <t>处理建议</t>
  </si>
  <si>
    <t>查询表3：</t>
  </si>
  <si>
    <t>请输入告警码（后台查询）：</t>
  </si>
  <si>
    <t>高</t>
  </si>
  <si>
    <t>中</t>
  </si>
  <si>
    <t>低</t>
  </si>
  <si>
    <t>0</t>
  </si>
  <si>
    <t>18</t>
  </si>
  <si>
    <t>32768</t>
  </si>
  <si>
    <t>告警名称</t>
  </si>
  <si>
    <t>恢复条件</t>
  </si>
  <si>
    <t>序号</t>
  </si>
  <si>
    <t xml:space="preserve">Fault code / alarm code / mode code / event code </t>
  </si>
  <si>
    <t xml:space="preserve"> </t>
  </si>
  <si>
    <t>bypass mode
standby mode
shutdown mode</t>
  </si>
  <si>
    <t>main mode
Frequency conversion mode</t>
  </si>
  <si>
    <t>battery mode</t>
  </si>
  <si>
    <t>battery selftest mode</t>
  </si>
  <si>
    <t>ECO mode</t>
  </si>
  <si>
    <t>history code</t>
  </si>
  <si>
    <t>中文含义</t>
  </si>
  <si>
    <t>meaning</t>
  </si>
  <si>
    <t>相关动作</t>
  </si>
  <si>
    <t>用户行为</t>
  </si>
  <si>
    <t>故障/告警</t>
  </si>
  <si>
    <t>recommendation</t>
  </si>
  <si>
    <t xml:space="preserve">Maintenance guidance </t>
  </si>
  <si>
    <t>00</t>
  </si>
  <si>
    <t>01</t>
  </si>
  <si>
    <t>02</t>
  </si>
  <si>
    <t>03</t>
  </si>
  <si>
    <t>04</t>
  </si>
  <si>
    <t>X10</t>
  </si>
  <si>
    <t>BUS高压</t>
  </si>
  <si>
    <t>BUS high</t>
  </si>
  <si>
    <t>To fault mode,bypass output</t>
  </si>
  <si>
    <t>不可恢复</t>
  </si>
  <si>
    <t>Please get in touch with nearby EAST service branches or offices</t>
  </si>
  <si>
    <t>Fault</t>
  </si>
  <si>
    <t>Check whether loads are half-wave loads or not, if they are, remove them,and then shutdown UPS,restart again.</t>
  </si>
  <si>
    <t>1)Remove the half-loads;
2)Check the IGBT on PFC board and INV board;</t>
  </si>
  <si>
    <t>05</t>
  </si>
  <si>
    <t>06</t>
  </si>
  <si>
    <t>07</t>
  </si>
  <si>
    <t>08</t>
  </si>
  <si>
    <t>09</t>
  </si>
  <si>
    <t>X11</t>
  </si>
  <si>
    <t>BUS低压</t>
  </si>
  <si>
    <t>BUS low</t>
  </si>
  <si>
    <t>Check whether loads are half-wave loads, if they are, remove them,and then shutdown UPS,restart again.</t>
  </si>
  <si>
    <t>1)Remove the half-loads;
3)Check the IGBT on PFC board and INV board;</t>
  </si>
  <si>
    <t>10</t>
  </si>
  <si>
    <t>12</t>
  </si>
  <si>
    <t>13</t>
  </si>
  <si>
    <t>14</t>
  </si>
  <si>
    <t>X12</t>
  </si>
  <si>
    <t>BUS不平衡</t>
  </si>
  <si>
    <t>Bus unbalance</t>
  </si>
  <si>
    <t>1)Remove the half-loads;
4)Check the IGBT on PFC board and INV board;</t>
  </si>
  <si>
    <t>15</t>
  </si>
  <si>
    <t>16</t>
  </si>
  <si>
    <t>17</t>
  </si>
  <si>
    <t>19</t>
  </si>
  <si>
    <t>X13</t>
  </si>
  <si>
    <t>BUS软启动失败</t>
  </si>
  <si>
    <t>Bus softstart fail</t>
  </si>
  <si>
    <t>Check whether mains voltage and frequency are normal or not, or start UPS by battery,when UPS works in battery mode, switch on mains breaker,and UPS will turn to line mode.</t>
  </si>
  <si>
    <t>1)Check whether all wires connecting is normal or not;
2)Check whether input fuse and batter fuse are open or not;
3)Check the control board is good or not;
4)Maintains the PFC board according to maintenance manual.</t>
  </si>
  <si>
    <t>20</t>
  </si>
  <si>
    <t>21</t>
  </si>
  <si>
    <t>22</t>
  </si>
  <si>
    <t>23</t>
  </si>
  <si>
    <t>24</t>
  </si>
  <si>
    <t>X14</t>
  </si>
  <si>
    <t>逆变软启动失败</t>
  </si>
  <si>
    <t>Inverter softstart fail</t>
  </si>
  <si>
    <t>Check whether the wire connect PFC board and INV board is normal or not,or replace the control board and restart UPS again.</t>
  </si>
  <si>
    <t>1)Check whether all wires connecting is normal or not;
2)Replace the control board;
3)Maintains the INV board according to maintenance manual.</t>
  </si>
  <si>
    <t>25</t>
  </si>
  <si>
    <t>26</t>
  </si>
  <si>
    <t>27</t>
  </si>
  <si>
    <t>28</t>
  </si>
  <si>
    <t>29</t>
  </si>
  <si>
    <t>X15</t>
  </si>
  <si>
    <t>逆变高压</t>
  </si>
  <si>
    <t>Inverter voltage high</t>
  </si>
  <si>
    <t>Repalce the control board and check the INV board,and then start UPS again.</t>
  </si>
  <si>
    <t>1)Check whether all wires connecting is normal or not;
2)Replace the control board;
4)Maintains the INV board according to maintenance manual.</t>
  </si>
  <si>
    <t>查询内容（LCD显示）</t>
  </si>
  <si>
    <t>余数</t>
  </si>
  <si>
    <t>工作模式</t>
  </si>
  <si>
    <t>30</t>
  </si>
  <si>
    <t>31</t>
  </si>
  <si>
    <t>32</t>
  </si>
  <si>
    <t>33</t>
  </si>
  <si>
    <t>34</t>
  </si>
  <si>
    <t>X16</t>
  </si>
  <si>
    <t>逆变低压</t>
  </si>
  <si>
    <t>Inverter voltage low</t>
  </si>
  <si>
    <t>查询内容（去掉空格）</t>
  </si>
  <si>
    <t>Bypass mode (standby mode or shuntdown mode)</t>
  </si>
  <si>
    <t>35</t>
  </si>
  <si>
    <t>36</t>
  </si>
  <si>
    <t>37</t>
  </si>
  <si>
    <t>38</t>
  </si>
  <si>
    <t>39</t>
  </si>
  <si>
    <t>X17</t>
  </si>
  <si>
    <t>BUS放电故障（未使用）</t>
  </si>
  <si>
    <t>Bus discharge fail (reserved)</t>
  </si>
  <si>
    <t>查询内容（转化为文本）</t>
  </si>
  <si>
    <t>Line mode (Frequency conversion mode)</t>
  </si>
  <si>
    <t>40</t>
  </si>
  <si>
    <t>41</t>
  </si>
  <si>
    <t>42</t>
  </si>
  <si>
    <t>43</t>
  </si>
  <si>
    <t>44</t>
  </si>
  <si>
    <t>X18</t>
  </si>
  <si>
    <t>过温</t>
  </si>
  <si>
    <t>Over Temperature</t>
  </si>
  <si>
    <t>Normal fault</t>
  </si>
  <si>
    <t>Check whether environment temperature is normal or not;whether the fans are normal or not;whether the air outlet is blocked by a barrier or not.</t>
  </si>
  <si>
    <t>1)Check whether the fans are normal or not;
2)Check whether the air outlet is blocked by a barrier or not,make sure the distance between rear panel and wall is larger than 1 meter;
3)Check whether environment temperature is normal or not;
4)Check whether the temperature sensors on PFC board and INV board are normal or not.</t>
  </si>
  <si>
    <t>Battery mode</t>
  </si>
  <si>
    <t>45</t>
  </si>
  <si>
    <t>46</t>
  </si>
  <si>
    <t>47</t>
  </si>
  <si>
    <t>48</t>
  </si>
  <si>
    <t>49</t>
  </si>
  <si>
    <t>X19</t>
  </si>
  <si>
    <t>输出短路</t>
  </si>
  <si>
    <t>Output(inverter) short</t>
  </si>
  <si>
    <t>To fault mode, no bypass output</t>
  </si>
  <si>
    <t>Check whether loads are short or not,check whether INV board output part is short or not.</t>
  </si>
  <si>
    <t>1)Remove all the loads;
2)Check whether inverter output is short circuit or not;
3)Maintains the INV board according to maintenance manual.</t>
  </si>
  <si>
    <t>取整</t>
  </si>
  <si>
    <t>Battery test mode</t>
  </si>
  <si>
    <t>50</t>
  </si>
  <si>
    <t>51</t>
  </si>
  <si>
    <t>52</t>
  </si>
  <si>
    <t>53</t>
  </si>
  <si>
    <t>54</t>
  </si>
  <si>
    <t>X1A</t>
  </si>
  <si>
    <t>过载故障</t>
  </si>
  <si>
    <t>Overload</t>
  </si>
  <si>
    <t>Remove non-critical devices to reduce the loads connected to UPS,and then start UPS again.</t>
  </si>
  <si>
    <t>1)Check the loads capacity;
2)Check output current sampling circuit on INV board.</t>
  </si>
  <si>
    <t>56</t>
  </si>
  <si>
    <t>57</t>
  </si>
  <si>
    <t>58</t>
  </si>
  <si>
    <t>59</t>
  </si>
  <si>
    <t>X1B</t>
  </si>
  <si>
    <t>负功异常</t>
  </si>
  <si>
    <t>Negative power fault</t>
  </si>
  <si>
    <t>Check whether feedback loads connected to single UPS or not;check whether feedback loads connected to parallel UPS or not,and their parallel wires are good or not.</t>
  </si>
  <si>
    <t>Remove all the loads, and start UPS again.</t>
  </si>
  <si>
    <t>60</t>
  </si>
  <si>
    <t>61</t>
  </si>
  <si>
    <t>62</t>
  </si>
  <si>
    <t>63</t>
  </si>
  <si>
    <t>64</t>
  </si>
  <si>
    <t>X1C</t>
  </si>
  <si>
    <t>关机故障</t>
  </si>
  <si>
    <t>Shutdown fault</t>
  </si>
  <si>
    <t>Check whether SPS and control boards are normal or not.</t>
  </si>
  <si>
    <t>英文含义</t>
  </si>
  <si>
    <t>65</t>
  </si>
  <si>
    <t>66</t>
  </si>
  <si>
    <t>67</t>
  </si>
  <si>
    <t>68</t>
  </si>
  <si>
    <t>69</t>
  </si>
  <si>
    <t>X1D</t>
  </si>
  <si>
    <t>并机软件版本不一致(未使用)</t>
  </si>
  <si>
    <t>Parallel Software version conflict (reserved)</t>
  </si>
  <si>
    <t>Upgrade all UPS control program,and ensure the program version is the same.</t>
  </si>
  <si>
    <t>70</t>
  </si>
  <si>
    <t>71</t>
  </si>
  <si>
    <t>72</t>
  </si>
  <si>
    <t>73</t>
  </si>
  <si>
    <t>74</t>
  </si>
  <si>
    <t>X1E</t>
  </si>
  <si>
    <t>同步信号异常(未使用)</t>
  </si>
  <si>
    <t>Synchronize signal loss（reserved）</t>
  </si>
  <si>
    <t>查询结果</t>
  </si>
  <si>
    <t>75</t>
  </si>
  <si>
    <t>76</t>
  </si>
  <si>
    <t>77</t>
  </si>
  <si>
    <t>78</t>
  </si>
  <si>
    <t>79</t>
  </si>
  <si>
    <t>X1F</t>
  </si>
  <si>
    <t>同步脉冲异常</t>
  </si>
  <si>
    <t>Synchronize pulse loss</t>
  </si>
  <si>
    <t>Check whether parallel wires connecting is normal or not.</t>
  </si>
  <si>
    <t>1)Check whether parallel wire is abnormal or not;
2)Check the parallel board and its wire connecting in the UPS;
3)Replace the control board.</t>
  </si>
  <si>
    <t>80</t>
  </si>
  <si>
    <t>81</t>
  </si>
  <si>
    <t>82</t>
  </si>
  <si>
    <t>83</t>
  </si>
  <si>
    <t>84</t>
  </si>
  <si>
    <t>X20</t>
  </si>
  <si>
    <t>逆变继电器粘死</t>
  </si>
  <si>
    <t>Inverter relay stuck</t>
  </si>
  <si>
    <t>Check whether the inverter relay is stuck firmly or has other abnormity or not., if it is stuck,replace it.</t>
  </si>
  <si>
    <t>Replace the inverter relay.</t>
  </si>
  <si>
    <t>85</t>
  </si>
  <si>
    <t>86</t>
  </si>
  <si>
    <t>87</t>
  </si>
  <si>
    <t>88</t>
  </si>
  <si>
    <t>89</t>
  </si>
  <si>
    <t>X21</t>
  </si>
  <si>
    <t>BUS短路</t>
  </si>
  <si>
    <t>Bus short</t>
  </si>
  <si>
    <t>Check the INV board and PFC board,if they are damaged,Maintains them according to maintenance manual.</t>
  </si>
  <si>
    <t>1)Check whether line fuse,battery fuse,and inverter fuse are break or not;
2)Replace the control board;
3)Maintains the PFC and INV board according to maintenance manual.</t>
  </si>
  <si>
    <t>90</t>
  </si>
  <si>
    <t>91</t>
  </si>
  <si>
    <t>92</t>
  </si>
  <si>
    <t>93</t>
  </si>
  <si>
    <t>94</t>
  </si>
  <si>
    <t>X22</t>
  </si>
  <si>
    <t>CAN通讯异常</t>
  </si>
  <si>
    <t>Can fault</t>
  </si>
  <si>
    <t>Check whether parallel wire is open circuit or not.</t>
  </si>
  <si>
    <t>95</t>
  </si>
  <si>
    <t>96</t>
  </si>
  <si>
    <t>97</t>
  </si>
  <si>
    <t>98</t>
  </si>
  <si>
    <t>99</t>
  </si>
  <si>
    <t>X23</t>
  </si>
  <si>
    <t>物理地址冲突</t>
  </si>
  <si>
    <t>Parallel ID incompatible</t>
  </si>
  <si>
    <t>Check the ID of every UPS,and make sure they are different.</t>
  </si>
  <si>
    <t>Reset the ID of every UPS,and make sure they are different.</t>
  </si>
  <si>
    <t>100</t>
  </si>
  <si>
    <t>101</t>
  </si>
  <si>
    <t>102</t>
  </si>
  <si>
    <t>103</t>
  </si>
  <si>
    <t>104</t>
  </si>
  <si>
    <t>X24</t>
  </si>
  <si>
    <t>并机机型不兼容</t>
  </si>
  <si>
    <t>Parallel model incompatible</t>
  </si>
  <si>
    <t>Check the type of every UPS,if they are different,repace them.</t>
  </si>
  <si>
    <t>Make sure every UPS in parallel system is the same type.</t>
  </si>
  <si>
    <t>维护指导</t>
  </si>
  <si>
    <t>105</t>
  </si>
  <si>
    <t>106</t>
  </si>
  <si>
    <t>107</t>
  </si>
  <si>
    <t>108</t>
  </si>
  <si>
    <t>109</t>
  </si>
  <si>
    <t>X25</t>
  </si>
  <si>
    <t>电池节数设置错误</t>
  </si>
  <si>
    <t>Battery number setting is wrong</t>
  </si>
  <si>
    <t>Check battery number setting.</t>
  </si>
  <si>
    <t>Reset battery number.</t>
  </si>
  <si>
    <t>报错处理(0)</t>
  </si>
  <si>
    <t>110</t>
  </si>
  <si>
    <t>111</t>
  </si>
  <si>
    <t>112</t>
  </si>
  <si>
    <t>113</t>
  </si>
  <si>
    <t>114</t>
  </si>
  <si>
    <t>X26</t>
  </si>
  <si>
    <t>输入SCR软启动失败</t>
  </si>
  <si>
    <t>Input SCR softstart fail</t>
  </si>
  <si>
    <t>Check whether mains voltage and frequency are normal or not;check whether the input SCR and its driver are normal or not.</t>
  </si>
  <si>
    <t>1)Check whether the input fuse is break or not;
2)Check whether the input SCR and its driver are normal or not;
3)Maintains the PFC board according to maintenance manual.</t>
  </si>
  <si>
    <t>115</t>
  </si>
  <si>
    <t>116</t>
  </si>
  <si>
    <t>117</t>
  </si>
  <si>
    <t>118</t>
  </si>
  <si>
    <t>119</t>
  </si>
  <si>
    <t>X27</t>
  </si>
  <si>
    <t>整流SCR故障(未使用)</t>
  </si>
  <si>
    <t>Rectifier SCR fault（reserved）</t>
  </si>
  <si>
    <t>120</t>
  </si>
  <si>
    <t>121</t>
  </si>
  <si>
    <t>122</t>
  </si>
  <si>
    <t>123</t>
  </si>
  <si>
    <t>124</t>
  </si>
  <si>
    <t>X28</t>
  </si>
  <si>
    <t>逆变器异常</t>
  </si>
  <si>
    <t>Inverter fault</t>
  </si>
  <si>
    <t>Check the IGBT and its driver on INV board.</t>
  </si>
  <si>
    <t>1)Replace the control board;
2)Maintains the INV board according to maintenance manual.</t>
  </si>
  <si>
    <t>125</t>
  </si>
  <si>
    <t>126</t>
  </si>
  <si>
    <t>127</t>
  </si>
  <si>
    <t>128</t>
  </si>
  <si>
    <t>129</t>
  </si>
  <si>
    <t>X29</t>
  </si>
  <si>
    <t>并机旁路接线错误</t>
  </si>
  <si>
    <t>Parallel bypass wiring is wrong</t>
  </si>
  <si>
    <t>Check whether bypass sequence of every parallel UPS is the same or not.</t>
  </si>
  <si>
    <t>130</t>
  </si>
  <si>
    <t>131</t>
  </si>
  <si>
    <t>132</t>
  </si>
  <si>
    <t>133</t>
  </si>
  <si>
    <t>134</t>
  </si>
  <si>
    <t>X2A</t>
  </si>
  <si>
    <t>逆变保险熔断</t>
  </si>
  <si>
    <t>Inverter fuse break</t>
  </si>
  <si>
    <t>Check whether the inverter output fuse is good or not,if its bad, Replace it,and then start UPS step by step.</t>
  </si>
  <si>
    <t>135</t>
  </si>
  <si>
    <t>136</t>
  </si>
  <si>
    <t>137</t>
  </si>
  <si>
    <t>138</t>
  </si>
  <si>
    <t>139</t>
  </si>
  <si>
    <t>X2B</t>
  </si>
  <si>
    <t>PFC异常</t>
  </si>
  <si>
    <t>PFC fault</t>
  </si>
  <si>
    <t>Check whether input fuse and battery fuse are break or not.</t>
  </si>
  <si>
    <t>1)Check whether input fuse and battery fuse are break or not;
2)Check PFC current sampling circuit;
3)Maintains the PFC board according to maintenance manual.</t>
  </si>
  <si>
    <t>140</t>
  </si>
  <si>
    <t>141</t>
  </si>
  <si>
    <t>142</t>
  </si>
  <si>
    <t>143</t>
  </si>
  <si>
    <t>144</t>
  </si>
  <si>
    <t>X2C</t>
  </si>
  <si>
    <t>逆变电容异常</t>
  </si>
  <si>
    <t>Inverter capacitor fault</t>
  </si>
  <si>
    <t>Check whether the inverter output filter capacitor is good or not,if it is bad,replace it.</t>
  </si>
  <si>
    <t>145</t>
  </si>
  <si>
    <t>146</t>
  </si>
  <si>
    <t>147</t>
  </si>
  <si>
    <t>148</t>
  </si>
  <si>
    <t>149</t>
  </si>
  <si>
    <t>X2D</t>
  </si>
  <si>
    <t>风扇故障</t>
  </si>
  <si>
    <t>Fan fail</t>
  </si>
  <si>
    <t>Check whether the fan is connected well or not; Check whether the fan is blocked and damaged or not.</t>
  </si>
  <si>
    <t>1)Check whether the fan is blocked or not;
2)Check whether the fan wire connecting and terminal are good or not;
3)Replace the control board.</t>
  </si>
  <si>
    <t>150</t>
  </si>
  <si>
    <t>151</t>
  </si>
  <si>
    <t>152</t>
  </si>
  <si>
    <t>153</t>
  </si>
  <si>
    <t>154</t>
  </si>
  <si>
    <t>X2E</t>
  </si>
  <si>
    <t>EPO</t>
  </si>
  <si>
    <t>Emergency power off</t>
  </si>
  <si>
    <t xml:space="preserve">Check EPO wire. </t>
  </si>
  <si>
    <t>1)Check EPO wire;
2)Replace the control board.</t>
  </si>
  <si>
    <t>155</t>
  </si>
  <si>
    <t>156</t>
  </si>
  <si>
    <t>157</t>
  </si>
  <si>
    <t>158</t>
  </si>
  <si>
    <t>159</t>
  </si>
  <si>
    <t>X2F</t>
  </si>
  <si>
    <t>本组故障码未使用</t>
  </si>
  <si>
    <t>reserved</t>
  </si>
  <si>
    <t>此故障码未使用</t>
  </si>
  <si>
    <t>160</t>
  </si>
  <si>
    <t>161</t>
  </si>
  <si>
    <t>162</t>
  </si>
  <si>
    <t>163</t>
  </si>
  <si>
    <t>164</t>
  </si>
  <si>
    <t>X30</t>
  </si>
  <si>
    <t>165</t>
  </si>
  <si>
    <t>166</t>
  </si>
  <si>
    <t>167</t>
  </si>
  <si>
    <t>168</t>
  </si>
  <si>
    <t>169</t>
  </si>
  <si>
    <t>X31</t>
  </si>
  <si>
    <t>170</t>
  </si>
  <si>
    <t>171</t>
  </si>
  <si>
    <t>172</t>
  </si>
  <si>
    <t>173</t>
  </si>
  <si>
    <t>174</t>
  </si>
  <si>
    <t>X32</t>
  </si>
  <si>
    <t>175</t>
  </si>
  <si>
    <t>176</t>
  </si>
  <si>
    <t>177</t>
  </si>
  <si>
    <t>178</t>
  </si>
  <si>
    <t>179</t>
  </si>
  <si>
    <t>X33</t>
  </si>
  <si>
    <t>180</t>
  </si>
  <si>
    <t>181</t>
  </si>
  <si>
    <t>182</t>
  </si>
  <si>
    <t>183</t>
  </si>
  <si>
    <t>184</t>
  </si>
  <si>
    <t>X34</t>
  </si>
  <si>
    <t>185</t>
  </si>
  <si>
    <t>186</t>
  </si>
  <si>
    <t>187</t>
  </si>
  <si>
    <t>188</t>
  </si>
  <si>
    <t>189</t>
  </si>
  <si>
    <t>X35</t>
  </si>
  <si>
    <t>190</t>
  </si>
  <si>
    <t>191</t>
  </si>
  <si>
    <t>192</t>
  </si>
  <si>
    <t>193</t>
  </si>
  <si>
    <t>194</t>
  </si>
  <si>
    <t>X36</t>
  </si>
  <si>
    <t>195</t>
  </si>
  <si>
    <t>196</t>
  </si>
  <si>
    <t>197</t>
  </si>
  <si>
    <t>198</t>
  </si>
  <si>
    <t>199</t>
  </si>
  <si>
    <t>X37</t>
  </si>
  <si>
    <t>200</t>
  </si>
  <si>
    <t>0x0001</t>
  </si>
  <si>
    <t>第16位告警</t>
  </si>
  <si>
    <t>X40</t>
  </si>
  <si>
    <t>此告警码未使用</t>
  </si>
  <si>
    <t>Normal alarm</t>
  </si>
  <si>
    <t>Warning</t>
  </si>
  <si>
    <t>201</t>
  </si>
  <si>
    <t>0x0002</t>
  </si>
  <si>
    <t>X41</t>
  </si>
  <si>
    <t>并机设置错误</t>
  </si>
  <si>
    <t>Parallel Set Fail</t>
  </si>
  <si>
    <t>Startup forbidden</t>
  </si>
  <si>
    <t>For single UPS,set PAL off; for parallel UPS,set PAL on and connect the communication wire.</t>
  </si>
  <si>
    <t>202</t>
  </si>
  <si>
    <t>0x0004</t>
  </si>
  <si>
    <t>X42</t>
  </si>
  <si>
    <t>203</t>
  </si>
  <si>
    <t>0x0008</t>
  </si>
  <si>
    <t>x43</t>
  </si>
  <si>
    <t>过载告警</t>
  </si>
  <si>
    <t>Overload warning</t>
  </si>
  <si>
    <t>Overload time over,to bypass mode,time over again,to fault mode,no bypass output.</t>
  </si>
  <si>
    <t>Remove non-critical devices to reduce the loads  connected to UPS.</t>
  </si>
  <si>
    <t>204</t>
  </si>
  <si>
    <t>0x0010</t>
  </si>
  <si>
    <t>X44</t>
  </si>
  <si>
    <t>电池未接</t>
  </si>
  <si>
    <t>Battery disconnect</t>
  </si>
  <si>
    <t>Shutdown charger</t>
  </si>
  <si>
    <t>Connect battery and switch on battery breaker.</t>
  </si>
  <si>
    <t>205</t>
  </si>
  <si>
    <t>0x0020</t>
  </si>
  <si>
    <t>X45</t>
  </si>
  <si>
    <t>过充</t>
  </si>
  <si>
    <t>Over charge</t>
  </si>
  <si>
    <t>Switch off battery breaker, remove devices connected to UPS, shutdown UPS, and replace new charger.</t>
  </si>
  <si>
    <t>206</t>
  </si>
  <si>
    <t>0x0040</t>
  </si>
  <si>
    <t>X46</t>
  </si>
  <si>
    <t>207</t>
  </si>
  <si>
    <t>0x0080</t>
  </si>
  <si>
    <t>X47</t>
  </si>
  <si>
    <t>开机异常</t>
  </si>
  <si>
    <t>UPS startup fail</t>
  </si>
  <si>
    <t>Cancel startup</t>
  </si>
  <si>
    <t>Connect normal mains (normal voltage and normal frequency),  restart up UPS.</t>
  </si>
  <si>
    <t>208</t>
  </si>
  <si>
    <t>0x0100</t>
  </si>
  <si>
    <t>X48</t>
  </si>
  <si>
    <t>充电器故障</t>
  </si>
  <si>
    <t>Charger fail</t>
  </si>
  <si>
    <t>Switch off battery breaker, remove devices connected to UPS, shutdown UPS, and replace the charger.</t>
  </si>
  <si>
    <t>209</t>
  </si>
  <si>
    <t>0x0200</t>
  </si>
  <si>
    <t>X49</t>
  </si>
  <si>
    <t>EEPROM异常</t>
  </si>
  <si>
    <t>EEPROM Read/Write fail</t>
  </si>
  <si>
    <t>Program judges parameters are nomal or not,if they are normal,parameters keep on,if they are abnormal,the paremeters auto reset.</t>
  </si>
  <si>
    <t>Clean the warning by LCD panel or using debug software. Or shutdown UPS and startup again.</t>
  </si>
  <si>
    <t>210</t>
  </si>
  <si>
    <t>0x0400</t>
  </si>
  <si>
    <t>X4A</t>
  </si>
  <si>
    <t>211</t>
  </si>
  <si>
    <t>0x0800</t>
  </si>
  <si>
    <t>X4B</t>
  </si>
  <si>
    <t>电池低压</t>
  </si>
  <si>
    <t>Battery low</t>
  </si>
  <si>
    <t>Warning! battery capacity is very low! And UPS will shutdown or turn to bypass mode.</t>
  </si>
  <si>
    <t>Remove non-critical devices and charge the battery as soon as possible.</t>
  </si>
  <si>
    <t>212</t>
  </si>
  <si>
    <t>0x1000</t>
  </si>
  <si>
    <t>X4C</t>
  </si>
  <si>
    <t>AD采样异常</t>
  </si>
  <si>
    <t>AD sample fail</t>
  </si>
  <si>
    <t>Keep in power on mode</t>
  </si>
  <si>
    <t>Replace the control board.</t>
  </si>
  <si>
    <t>213</t>
  </si>
  <si>
    <t>0x2000</t>
  </si>
  <si>
    <t>X4D</t>
  </si>
  <si>
    <t>Host and guest UPS both warn, and keep in current working mode.</t>
  </si>
  <si>
    <t>Check the parallel wire connecting and parallel board are abnormal or not.</t>
  </si>
  <si>
    <t>214</t>
  </si>
  <si>
    <t>0x4000</t>
  </si>
  <si>
    <t>X4E</t>
  </si>
  <si>
    <t>同步信号异常</t>
  </si>
  <si>
    <t>Synchronize signal loss</t>
  </si>
  <si>
    <t>Guest UPS output cutoff,host UPS keep in current mode,and startup forbidden.</t>
  </si>
  <si>
    <t>215</t>
  </si>
  <si>
    <t>0x8000</t>
  </si>
  <si>
    <t>X4F</t>
  </si>
  <si>
    <t>CAN Communication fail</t>
  </si>
  <si>
    <t>216</t>
  </si>
  <si>
    <t>中16位告警</t>
  </si>
  <si>
    <t>X50</t>
  </si>
  <si>
    <t>旁路高压</t>
  </si>
  <si>
    <t>Bypass voltage is high</t>
  </si>
  <si>
    <t>Do not allowed turning to bypass.</t>
  </si>
  <si>
    <t>Check bypass voltage is normal or not.</t>
  </si>
  <si>
    <t>217</t>
  </si>
  <si>
    <t>X51</t>
  </si>
  <si>
    <t>旁路超高压</t>
  </si>
  <si>
    <t>Bypass voltage is extremely high</t>
  </si>
  <si>
    <t>218</t>
  </si>
  <si>
    <t>X52</t>
  </si>
  <si>
    <t>市电高压</t>
  </si>
  <si>
    <t>Mains voltage is high</t>
  </si>
  <si>
    <t>To battery mode</t>
  </si>
  <si>
    <t>Check mains voltage is normal or not.</t>
  </si>
  <si>
    <t>219</t>
  </si>
  <si>
    <t>X53</t>
  </si>
  <si>
    <t>市电频率异常</t>
  </si>
  <si>
    <t>Mains frequency is abnormal</t>
  </si>
  <si>
    <t>Check mains frequency is normal or not.</t>
  </si>
  <si>
    <t>220</t>
  </si>
  <si>
    <t>X54</t>
  </si>
  <si>
    <t>旁路市电相序不一致(未使用)</t>
  </si>
  <si>
    <t>mains and bypass reverse sequence(reserved)</t>
  </si>
  <si>
    <t>221</t>
  </si>
  <si>
    <t>X55</t>
  </si>
  <si>
    <t>222</t>
  </si>
  <si>
    <t>X56</t>
  </si>
  <si>
    <t>电池放电终止</t>
  </si>
  <si>
    <t>End Of Discharge</t>
  </si>
  <si>
    <t>To standby mode or bypass mode</t>
  </si>
  <si>
    <t>Charge the battery as soon as possible.</t>
  </si>
  <si>
    <t>223</t>
  </si>
  <si>
    <t>X57</t>
  </si>
  <si>
    <t>Inverter capacitor is abnormal</t>
  </si>
  <si>
    <t>Warning! Inverter capacitor is abnormal, replace it immediately!</t>
  </si>
  <si>
    <t xml:space="preserve">Check whether the filter capacitor of inverter is abnormal or not. </t>
  </si>
  <si>
    <t>224</t>
  </si>
  <si>
    <t>X58</t>
  </si>
  <si>
    <t>禁止开机</t>
  </si>
  <si>
    <t>Forbid to start UPS</t>
  </si>
  <si>
    <t>Check mains voltage and frequency,battery voltage is normal or not.</t>
  </si>
  <si>
    <t>225</t>
  </si>
  <si>
    <t>X59</t>
  </si>
  <si>
    <t>226</t>
  </si>
  <si>
    <t>X5A</t>
  </si>
  <si>
    <t>227</t>
  </si>
  <si>
    <t>X5B</t>
  </si>
  <si>
    <t>228</t>
  </si>
  <si>
    <t>X5C</t>
  </si>
  <si>
    <t>229</t>
  </si>
  <si>
    <t>X5D</t>
  </si>
  <si>
    <t>230</t>
  </si>
  <si>
    <t>X5E</t>
  </si>
  <si>
    <t>231</t>
  </si>
  <si>
    <t>X5F</t>
  </si>
  <si>
    <t>232</t>
  </si>
  <si>
    <t>高16位告警</t>
  </si>
  <si>
    <t>X60</t>
  </si>
  <si>
    <t>PFC current is abnormal</t>
  </si>
  <si>
    <t>Warning!</t>
  </si>
  <si>
    <t>Shutdown UPS, check the input fuse and battery fuse.</t>
  </si>
  <si>
    <t>233</t>
  </si>
  <si>
    <t>X61</t>
  </si>
  <si>
    <t>234</t>
  </si>
  <si>
    <t>X62</t>
  </si>
  <si>
    <t>市电异常（市电波形异常或市电低压）</t>
  </si>
  <si>
    <t>Mains is abnormal</t>
  </si>
  <si>
    <t>To batery mode or standby mode.</t>
  </si>
  <si>
    <t>Check mains voltage and frequency is normal or not.</t>
  </si>
  <si>
    <t>235</t>
  </si>
  <si>
    <t>X63</t>
  </si>
  <si>
    <t>旁路异常（旁路波形异常或旁路低压）</t>
  </si>
  <si>
    <t>Bypass is abnormal</t>
  </si>
  <si>
    <t>To bypass mode forbidden</t>
  </si>
  <si>
    <t>Check bypass voltage and frequency is normal or not.</t>
  </si>
  <si>
    <t>236</t>
  </si>
  <si>
    <t>X64</t>
  </si>
  <si>
    <t>旁路频率异常</t>
  </si>
  <si>
    <t>Bypass frequency is abnormal</t>
  </si>
  <si>
    <t>Check bypass frequency is normal or not.</t>
  </si>
  <si>
    <t>237</t>
  </si>
  <si>
    <t>X65</t>
  </si>
  <si>
    <t>输出电压侦测异常（未使用）</t>
  </si>
  <si>
    <t>Output voltage is abnormal(reserved)</t>
  </si>
  <si>
    <t>238</t>
  </si>
  <si>
    <t>X66</t>
  </si>
  <si>
    <t>电池电压异常（未使用）</t>
  </si>
  <si>
    <t>Battery voltage is abnormal(reserved)</t>
  </si>
  <si>
    <t>239</t>
  </si>
  <si>
    <t>X67</t>
  </si>
  <si>
    <t>ECO不稳定</t>
  </si>
  <si>
    <t>ECO instable</t>
  </si>
  <si>
    <t>Forbid entering in ECO mode</t>
  </si>
  <si>
    <t>Clean the warning by LCD panel or using debug software. When mains and bypass are normal, set ECO enable.</t>
  </si>
  <si>
    <t>240</t>
  </si>
  <si>
    <t>X68</t>
  </si>
  <si>
    <t>负载不稳定（未使用）</t>
  </si>
  <si>
    <t>Load unstable(reserved)</t>
  </si>
  <si>
    <t>Forbid startup inverter.</t>
  </si>
  <si>
    <t>241</t>
  </si>
  <si>
    <t>X6A</t>
  </si>
  <si>
    <t>维修旁路使能</t>
  </si>
  <si>
    <t>Maintenance bypass breaker open</t>
  </si>
  <si>
    <t>To bypass mode,startup forbidden.</t>
  </si>
  <si>
    <t>Fix the maintenance bypass baffle.</t>
  </si>
  <si>
    <t>242</t>
  </si>
  <si>
    <t>X69</t>
  </si>
  <si>
    <t>过温频繁</t>
  </si>
  <si>
    <t>Over Temperature often</t>
  </si>
  <si>
    <t>Keeping in bypass mode, do not startup again.</t>
  </si>
  <si>
    <t>Clean the warning by LCD panel or using debug software, or start UPS to clean the warning. (Insure to find the reason of over temperature)</t>
  </si>
  <si>
    <t>243</t>
  </si>
  <si>
    <t>X6B</t>
  </si>
  <si>
    <t>并机电池节数设置不一致</t>
  </si>
  <si>
    <t>Parallel Bat Num is wrong</t>
  </si>
  <si>
    <t>Set battery number by LCD panel again.</t>
  </si>
  <si>
    <t>244</t>
  </si>
  <si>
    <t>X6C</t>
  </si>
  <si>
    <t>电池温度补偿异常（未使用）</t>
  </si>
  <si>
    <t>Battery temperature compensation is abnormal(reserved)</t>
  </si>
  <si>
    <t>245</t>
  </si>
  <si>
    <t>X6D</t>
  </si>
  <si>
    <t>旁路电压不稳定(未使用)</t>
  </si>
  <si>
    <t>Bypass voltage instable(reserved)</t>
  </si>
  <si>
    <t>246</t>
  </si>
  <si>
    <t>X6E</t>
  </si>
  <si>
    <t>测试模式</t>
  </si>
  <si>
    <t>Test mode</t>
  </si>
  <si>
    <t>UPS working in debug mode.</t>
  </si>
  <si>
    <t>You can cancel TEST MODE using debug software.</t>
  </si>
  <si>
    <t>247</t>
  </si>
  <si>
    <t>X6F</t>
  </si>
  <si>
    <t>过载频繁</t>
  </si>
  <si>
    <t>Overload Often</t>
  </si>
  <si>
    <t>Clean the warning by LCD panel or using debug software, or start UPS to clean the warning. (Insure to find the reason of overload.)</t>
  </si>
  <si>
    <t>以下为模式码：</t>
  </si>
  <si>
    <t>故障告警消除</t>
  </si>
  <si>
    <t>Faults and warnings Dispelled</t>
  </si>
  <si>
    <t>故障告警条件消除</t>
  </si>
  <si>
    <t>故障告警条件发生</t>
  </si>
  <si>
    <t>1</t>
  </si>
  <si>
    <t>上电模式</t>
  </si>
  <si>
    <t>Power on mode</t>
  </si>
  <si>
    <t>UPS进入上电模式，历史记录显示001</t>
  </si>
  <si>
    <t>UPS首次通电点亮屏幕，是UPS开始运行的标志</t>
  </si>
  <si>
    <t>2</t>
  </si>
  <si>
    <t>待机模式</t>
  </si>
  <si>
    <t>Standby mode</t>
  </si>
  <si>
    <t>UPS进入待机模式，历史记录显示002</t>
  </si>
  <si>
    <t>需结合告警内容或故障内容进行分析</t>
  </si>
  <si>
    <t>3</t>
  </si>
  <si>
    <t>旁路模式</t>
  </si>
  <si>
    <t>Bypass mode</t>
  </si>
  <si>
    <t>UPS进入旁路模式，历史记录显示003</t>
  </si>
  <si>
    <t>4</t>
  </si>
  <si>
    <t>市电模式</t>
  </si>
  <si>
    <t>Line mode</t>
  </si>
  <si>
    <t>UPS进入市电模式，历史记录显示004</t>
  </si>
  <si>
    <t>5</t>
  </si>
  <si>
    <t>电池模式</t>
  </si>
  <si>
    <t>UPS进入电池模式，历史记录显示005</t>
  </si>
  <si>
    <t>6</t>
  </si>
  <si>
    <t>电池自检模式</t>
  </si>
  <si>
    <t>UPS进入电池自检模式，历史记录显示006</t>
  </si>
  <si>
    <t>7</t>
  </si>
  <si>
    <t>故障模式</t>
  </si>
  <si>
    <t>Fault mode</t>
  </si>
  <si>
    <t>UPS进入故障模式，历史记录显示007</t>
  </si>
  <si>
    <t>8</t>
  </si>
  <si>
    <t>变频模式</t>
  </si>
  <si>
    <t>Frequency conversion mode</t>
  </si>
  <si>
    <t>UPS进入变频模式，历史记录显示008</t>
  </si>
  <si>
    <t>9</t>
  </si>
  <si>
    <t>经济运行模式</t>
  </si>
  <si>
    <t>UPS进入ECO模式，历史记录显示009</t>
  </si>
  <si>
    <t>A</t>
  </si>
  <si>
    <t>0A</t>
  </si>
  <si>
    <t>关机模式</t>
  </si>
  <si>
    <t>Shutdown mode</t>
  </si>
  <si>
    <t>UPS进入关机模式，历史记录显示00A</t>
  </si>
  <si>
    <t>控制板发的关机信号，需确认是手动关机还是EOD导致的</t>
  </si>
  <si>
    <t>B</t>
  </si>
  <si>
    <t>0B</t>
  </si>
  <si>
    <t>UPS进入测试模式，历史记录显示00B</t>
  </si>
  <si>
    <t>调试完成后可关闭此模式即进入正常工作模式</t>
  </si>
  <si>
    <t>C</t>
  </si>
  <si>
    <t>0C</t>
  </si>
  <si>
    <t>/</t>
  </si>
  <si>
    <t>D</t>
  </si>
  <si>
    <t>0D</t>
  </si>
  <si>
    <t>E</t>
  </si>
  <si>
    <t>0E</t>
  </si>
  <si>
    <t>F</t>
  </si>
  <si>
    <t>0F</t>
  </si>
  <si>
    <t>以下为事件码：</t>
  </si>
  <si>
    <t>X80</t>
  </si>
  <si>
    <t>Bus 软启动</t>
  </si>
  <si>
    <t>Bus softstar</t>
  </si>
  <si>
    <t>X81</t>
  </si>
  <si>
    <t>逆变软启动</t>
  </si>
  <si>
    <t>Inverter softstart</t>
  </si>
  <si>
    <t>X82</t>
  </si>
  <si>
    <t>输入SCR软启动</t>
  </si>
  <si>
    <t>IPSCR softstart</t>
  </si>
  <si>
    <t>X83</t>
  </si>
  <si>
    <t>输入SCR快速启动</t>
  </si>
  <si>
    <t>Fast IPSCR softstart</t>
  </si>
  <si>
    <t>X84</t>
  </si>
  <si>
    <t>UPS关机</t>
  </si>
  <si>
    <t>UPS Off</t>
  </si>
  <si>
    <t>X85</t>
  </si>
  <si>
    <t>UPS开机</t>
  </si>
  <si>
    <t>UPS On</t>
  </si>
  <si>
    <t>X86</t>
  </si>
  <si>
    <t>充电器开启</t>
  </si>
  <si>
    <t>Charger On</t>
  </si>
  <si>
    <t>X87</t>
  </si>
  <si>
    <t>充电器关闭</t>
  </si>
  <si>
    <t>Charger Off</t>
  </si>
  <si>
    <t>X88</t>
  </si>
  <si>
    <t>充电器均充</t>
  </si>
  <si>
    <t xml:space="preserve">Average Charge </t>
  </si>
  <si>
    <t>X89</t>
  </si>
  <si>
    <t>充电器浮充</t>
  </si>
  <si>
    <t xml:space="preserve">Float Charge </t>
  </si>
  <si>
    <t>X8A</t>
  </si>
  <si>
    <t>充电器休眠</t>
  </si>
  <si>
    <t>Dormant Charger</t>
  </si>
  <si>
    <t>X8B</t>
  </si>
  <si>
    <t>充电器待机</t>
  </si>
  <si>
    <t xml:space="preserve">Reset Charger </t>
  </si>
  <si>
    <t>X8C</t>
  </si>
  <si>
    <t>自动重启</t>
  </si>
  <si>
    <t>Auto start</t>
  </si>
  <si>
    <t>X8D</t>
  </si>
  <si>
    <t>X8E</t>
  </si>
  <si>
    <t>X8F</t>
  </si>
  <si>
    <t>EA900P 10-30kVA(3/3)历史记录及分析</t>
  </si>
  <si>
    <t>LCD模式栏/状态栏 显示内容</t>
  </si>
  <si>
    <t>LCD模式栏/状态栏 显示内容(去掉空格）</t>
  </si>
  <si>
    <t>模式码/故障码/告警码/事件码（X为模式码，从1-F，共15个）</t>
  </si>
  <si>
    <t>问题排查及解决方法</t>
  </si>
  <si>
    <t>故障/告警/事件</t>
  </si>
  <si>
    <t>以下为工作模式信息：</t>
  </si>
  <si>
    <t>Normal working</t>
  </si>
  <si>
    <t>Event</t>
  </si>
  <si>
    <t>10KUA/ 15KUA/ 20KUA/ 30KUA</t>
  </si>
  <si>
    <t>STdby</t>
  </si>
  <si>
    <t>byPASS</t>
  </si>
  <si>
    <t>LInE</t>
  </si>
  <si>
    <t>bAT</t>
  </si>
  <si>
    <t>查询内容（状态栏显示内容）</t>
  </si>
  <si>
    <t>bATT</t>
  </si>
  <si>
    <t>FAULT</t>
  </si>
  <si>
    <t>英文含义（查询结果）</t>
  </si>
  <si>
    <t>CUCF</t>
  </si>
  <si>
    <t>Converter mode</t>
  </si>
  <si>
    <t>中文含义（查询结果）</t>
  </si>
  <si>
    <t>ECO</t>
  </si>
  <si>
    <t>SHUTdn</t>
  </si>
  <si>
    <t>TEST</t>
  </si>
  <si>
    <t>可通过后台软件关闭测试模式</t>
  </si>
  <si>
    <t>保留</t>
  </si>
  <si>
    <t>未使用</t>
  </si>
  <si>
    <t>报错处理</t>
  </si>
  <si>
    <t>以下为故障信息（现象为蜂鸣器长鸣,故障灯红灯常亮）：</t>
  </si>
  <si>
    <t>字符个数</t>
  </si>
  <si>
    <t>bUS HIgH</t>
  </si>
  <si>
    <t>bUSHIgH</t>
  </si>
  <si>
    <t>Bus voltage is high</t>
  </si>
  <si>
    <t>查询内容为分解</t>
  </si>
  <si>
    <t>bUS LOW</t>
  </si>
  <si>
    <t>bUSLOW</t>
  </si>
  <si>
    <t>Bus voltage is low</t>
  </si>
  <si>
    <t>转化为大写</t>
  </si>
  <si>
    <t>bUS UnbAL</t>
  </si>
  <si>
    <t>bUSUnbAL</t>
  </si>
  <si>
    <t>Bus voltage is unbalance</t>
  </si>
  <si>
    <t>查询内容为编码(1)</t>
  </si>
  <si>
    <t>bUSSOFT F</t>
  </si>
  <si>
    <t>bUSSOFTF</t>
  </si>
  <si>
    <t>Check whether mains voltage and frequency are normal or not, or Start UPS by battery,when UPS works in battery mode, switch on mains breaker,and UPS will turn to line mode.</t>
  </si>
  <si>
    <t>编码查询出错</t>
  </si>
  <si>
    <t>bUS SHORT</t>
  </si>
  <si>
    <t>bUSSHORT</t>
  </si>
  <si>
    <t>Bus shorted</t>
  </si>
  <si>
    <t>bUSdISC F</t>
  </si>
  <si>
    <t>bUSdISCF</t>
  </si>
  <si>
    <t>Bus discharging fail（reserved）</t>
  </si>
  <si>
    <t>BUS放电故障(未使用)</t>
  </si>
  <si>
    <t>InU HIgH</t>
  </si>
  <si>
    <t>InUHIgH</t>
  </si>
  <si>
    <t>Inverter voltage is high</t>
  </si>
  <si>
    <t>Repalce the control board and check the INV board,and then Start UPS again.</t>
  </si>
  <si>
    <t>InU LOW</t>
  </si>
  <si>
    <t>InULOW</t>
  </si>
  <si>
    <t>Inverter voltage is low</t>
  </si>
  <si>
    <t>1)Check whether all wires connecting is normal or not;
2)Replace the control board;
5)Maintains the INV board according to maintenance manual.</t>
  </si>
  <si>
    <t>InUSOFT F</t>
  </si>
  <si>
    <t>InUSOFTF</t>
  </si>
  <si>
    <t>Inverter sotstart fail</t>
  </si>
  <si>
    <t>1)Check whether all wires connecting is normal or not;
2)Replace the control board;
6)Maintains the INV board according to maintenance manual.</t>
  </si>
  <si>
    <t>AOP SHORT</t>
  </si>
  <si>
    <t>AOPSHORT</t>
  </si>
  <si>
    <t>A Phase Output short circuited</t>
  </si>
  <si>
    <t>A相相电压短路</t>
  </si>
  <si>
    <t>Check whether loads connected A phase are short or not,check whether A phase INV board output part is short or not.</t>
  </si>
  <si>
    <t>1)Remove all the loads;
2)Check whether inverter output is short circuit or not;
3)Maintains A phase INV board according to maintenance manual.</t>
  </si>
  <si>
    <t>BOP SHORT</t>
  </si>
  <si>
    <t>BOPSHORT</t>
  </si>
  <si>
    <t>1A</t>
  </si>
  <si>
    <t>B Phase Output short circuited</t>
  </si>
  <si>
    <t>B相相电压短路</t>
  </si>
  <si>
    <t>Check whether loads connected B phase are short or not,check whether B phase INV board output part is short or not.</t>
  </si>
  <si>
    <t>1)Remove all the loads;
2)Check whether inverter output is short circuit or not;
4)Maintains B phase INV board according to maintenance manual.</t>
  </si>
  <si>
    <t>COP SHORT</t>
  </si>
  <si>
    <t>COPSHORT</t>
  </si>
  <si>
    <t>1B</t>
  </si>
  <si>
    <t>C Phase Output short circuited</t>
  </si>
  <si>
    <t>C相相电压短路</t>
  </si>
  <si>
    <t>Check whether loads connected C phase are short or not,check whether C phase INV board output part is short or not.</t>
  </si>
  <si>
    <t>1)Remove all the loads;
2)Check whether inverter output is short circuit or not;
5)Maintains C phase INV board according to maintenance manual.</t>
  </si>
  <si>
    <t>AB SHORT</t>
  </si>
  <si>
    <t>ABSHORT</t>
  </si>
  <si>
    <t>1C</t>
  </si>
  <si>
    <t>AB Phase Output short circuited</t>
  </si>
  <si>
    <t>AB线电压短路</t>
  </si>
  <si>
    <t>Check whether loads connected A and B phase are short or not,check whether A and B phase INV board output part is short or not.</t>
  </si>
  <si>
    <t>1)Remove all the loads;
2)Check whether inverter output is short circuit or not;
6)Maintains A and B phase INV board according to maintenance manual.</t>
  </si>
  <si>
    <t>BC SHORT</t>
  </si>
  <si>
    <t>BCSHORT</t>
  </si>
  <si>
    <t>1D</t>
  </si>
  <si>
    <t>BC Phase Output short circuited</t>
  </si>
  <si>
    <t>BC线电压短路</t>
  </si>
  <si>
    <t>Check whether loads connected B and C phase are short or not,check whether B and C phase INV board output part is short or not.</t>
  </si>
  <si>
    <t>1)Remove all the loads;
2)Check whether inverter output is short circuit or not;
7)Maintains B and C phase INV board according to maintenance manual.</t>
  </si>
  <si>
    <t>CA SHORT</t>
  </si>
  <si>
    <t>CASHORT</t>
  </si>
  <si>
    <t>1E</t>
  </si>
  <si>
    <t>CA Phase Output short circuited</t>
  </si>
  <si>
    <t>CA线电压短路</t>
  </si>
  <si>
    <t>Check whether loads connected C and A phase are short or not,check whether C and A phase INV board output part is short or not.</t>
  </si>
  <si>
    <t>1)Remove all the loads;
2)Check whether inverter output is short circuit or not;
8)Maintains C and A phase INV board according to maintenance manual.</t>
  </si>
  <si>
    <t>AnEgPOW F</t>
  </si>
  <si>
    <t>AnEgPOWF</t>
  </si>
  <si>
    <t>1F</t>
  </si>
  <si>
    <t>A Phase Negative power Fault</t>
  </si>
  <si>
    <t>A相负功异常</t>
  </si>
  <si>
    <t>Remove all the loads, and Start UPS again.</t>
  </si>
  <si>
    <t>BnEgPOW F</t>
  </si>
  <si>
    <t>BnEgPOWF</t>
  </si>
  <si>
    <t>B Phase Negative power Fault</t>
  </si>
  <si>
    <t>B相负功异常</t>
  </si>
  <si>
    <t>CnEgPOW F</t>
  </si>
  <si>
    <t>CnEgPOWF</t>
  </si>
  <si>
    <t>C Phase Negative power Fault</t>
  </si>
  <si>
    <t>C相负功异常</t>
  </si>
  <si>
    <t>INVRLY F</t>
  </si>
  <si>
    <t>INVRLYF</t>
  </si>
  <si>
    <t>Inverter relay short</t>
  </si>
  <si>
    <t>LSCR FAIL</t>
  </si>
  <si>
    <t>LSCRFAIL</t>
  </si>
  <si>
    <t>整流SCR故障（未使用）</t>
  </si>
  <si>
    <t>CAn FAIL</t>
  </si>
  <si>
    <t>CAnFAIL</t>
  </si>
  <si>
    <t>CAN bus fail</t>
  </si>
  <si>
    <t>CAN总线故障</t>
  </si>
  <si>
    <t>Guest UPS turns to fault mode,no bypass output;host UPS keeps current working mode.</t>
  </si>
  <si>
    <t>ID FAIL</t>
  </si>
  <si>
    <t>IDFAIL</t>
  </si>
  <si>
    <t>并机时，物理地址冲突</t>
  </si>
  <si>
    <t>mOdEL F</t>
  </si>
  <si>
    <t>mOdELF</t>
  </si>
  <si>
    <t>并机时，机型不兼容</t>
  </si>
  <si>
    <t>OUERTEMP</t>
  </si>
  <si>
    <t xml:space="preserve">Over Temperature </t>
  </si>
  <si>
    <t>OUERLOAd</t>
  </si>
  <si>
    <t>Overload fault</t>
  </si>
  <si>
    <t>Remove non-critical devices to reduce the loads connected to UPS,and then Start UPS again.</t>
  </si>
  <si>
    <t>Sd FAIL</t>
  </si>
  <si>
    <t>SdFAIL</t>
  </si>
  <si>
    <t>UPS shutdown fail</t>
  </si>
  <si>
    <t>SynS LOSS</t>
  </si>
  <si>
    <t>SynSLOSS</t>
  </si>
  <si>
    <t>2A</t>
  </si>
  <si>
    <t>同步信号异常（未使用）</t>
  </si>
  <si>
    <t>SynP LOSS</t>
  </si>
  <si>
    <t>SynPLOSS</t>
  </si>
  <si>
    <t>2B</t>
  </si>
  <si>
    <t>同步脉冲信号异常</t>
  </si>
  <si>
    <t>InU FAIL</t>
  </si>
  <si>
    <t>InUFAIL</t>
  </si>
  <si>
    <t>2C</t>
  </si>
  <si>
    <t>Inverter fail</t>
  </si>
  <si>
    <t>WIRIng F</t>
  </si>
  <si>
    <t>WIRIngF</t>
  </si>
  <si>
    <t>2D</t>
  </si>
  <si>
    <t>并机时，旁路接线错误</t>
  </si>
  <si>
    <t>IPSOFT F</t>
  </si>
  <si>
    <t>IPSOFTF</t>
  </si>
  <si>
    <t>2E</t>
  </si>
  <si>
    <t>IPSCR softstart Fail</t>
  </si>
  <si>
    <t>bAT nUM F</t>
  </si>
  <si>
    <t>bATnUMF</t>
  </si>
  <si>
    <t>2F</t>
  </si>
  <si>
    <t>电池节数设置错误(状态栏的单个字母“F”表示Fail)</t>
  </si>
  <si>
    <t>A FUSE F</t>
  </si>
  <si>
    <t>AFUSEF</t>
  </si>
  <si>
    <t xml:space="preserve">A phase inverter Fuse break </t>
  </si>
  <si>
    <t>A相逆变保险熔断</t>
  </si>
  <si>
    <t>Check whether A phase inverter output fuse is good or not,if its bad, Replace it,and then Start UPS step by step.</t>
  </si>
  <si>
    <t>B FUSE F</t>
  </si>
  <si>
    <t>BFUSEF</t>
  </si>
  <si>
    <t xml:space="preserve">B phase inverter Fuse break </t>
  </si>
  <si>
    <t>B相逆变保险熔断</t>
  </si>
  <si>
    <t>Check whether B phase inverter output fuse is good or not,if its bad, Replace it,and then Start UPS step by step.</t>
  </si>
  <si>
    <t>C FUSE F</t>
  </si>
  <si>
    <t>CFUSEF</t>
  </si>
  <si>
    <t xml:space="preserve">C phase inverter Fuse break </t>
  </si>
  <si>
    <t>C相逆变保险熔断</t>
  </si>
  <si>
    <t>Check whether C phase inverter output fuse is good or not,if its bad, Replace it,and then Start UPS step by step.</t>
  </si>
  <si>
    <t>APFC FAIL</t>
  </si>
  <si>
    <t>APFCFAIL</t>
  </si>
  <si>
    <t>A phase PFC current is abnormal</t>
  </si>
  <si>
    <t>A相PFC电流侦测异常</t>
  </si>
  <si>
    <t>Check whether A phase input fuse and battery fuse are break or not.</t>
  </si>
  <si>
    <t>1)Check whether A phase input fuse and battery fuse are break or not;
2)Check A phase PFC current sampling circuit;
3)Maintains A phase PFC board according to maintenance manual.</t>
  </si>
  <si>
    <t>BPFC FAIL</t>
  </si>
  <si>
    <t>BPFCFAIL</t>
  </si>
  <si>
    <t>B phase PFC current is abnormal</t>
  </si>
  <si>
    <t>B相PFC电流侦测异常</t>
  </si>
  <si>
    <t>Check whether B phase input fuse and battery fuse are break or not.</t>
  </si>
  <si>
    <t>1)Check whether B phase input fuse and battery fuse are break or not;
2)Check B phase PFC current sampling circuit;
4)Maintains B phase PFC board according to maintenance manual.</t>
  </si>
  <si>
    <t>CPFC FAIL</t>
  </si>
  <si>
    <t>CPFCFAIL</t>
  </si>
  <si>
    <t>C phase PFC current is abnormal</t>
  </si>
  <si>
    <t>C相PFC电流侦测异常</t>
  </si>
  <si>
    <t>Check whether C phase input fuse and battery fuse are break or not.</t>
  </si>
  <si>
    <t>1)Check whether C phase input fuse and battery fuse are break or not;
2)Check C phase PFC current sampling circuit;
5)Maintains C phase PFC board according to maintenance manual.</t>
  </si>
  <si>
    <t>nEgPOW F</t>
  </si>
  <si>
    <t>nEgPOWF</t>
  </si>
  <si>
    <t>Total negative power Fault</t>
  </si>
  <si>
    <t>总负功异常</t>
  </si>
  <si>
    <t>FAn FAIL</t>
  </si>
  <si>
    <t>FAnFAIL</t>
  </si>
  <si>
    <t>X38</t>
  </si>
  <si>
    <t>emergency power shutoff</t>
  </si>
  <si>
    <t>紧急关机</t>
  </si>
  <si>
    <t>Bypass output or no bypass output by setting.</t>
  </si>
  <si>
    <t>OPRLY F</t>
  </si>
  <si>
    <t>OPRLYF</t>
  </si>
  <si>
    <t>X39</t>
  </si>
  <si>
    <t>Output relay short（reserved）</t>
  </si>
  <si>
    <t>输出继电器粘死</t>
  </si>
  <si>
    <t>此故障未使用</t>
  </si>
  <si>
    <t>SET FAIL</t>
  </si>
  <si>
    <t>SETFAIL</t>
  </si>
  <si>
    <t>X3A</t>
  </si>
  <si>
    <t>3A</t>
  </si>
  <si>
    <t>Input mode setting is wrong（reserved）</t>
  </si>
  <si>
    <t>输入方式设置错误</t>
  </si>
  <si>
    <t>InU_I F</t>
  </si>
  <si>
    <t>InUIF</t>
  </si>
  <si>
    <t>X3B</t>
  </si>
  <si>
    <t>3B</t>
  </si>
  <si>
    <t>Inverter Current is abnormal（reserved）</t>
  </si>
  <si>
    <t>逆变电流异常</t>
  </si>
  <si>
    <t>X3C</t>
  </si>
  <si>
    <t>3C</t>
  </si>
  <si>
    <t>X3D</t>
  </si>
  <si>
    <t>3D</t>
  </si>
  <si>
    <t>X3E</t>
  </si>
  <si>
    <t>3E</t>
  </si>
  <si>
    <t>X3F</t>
  </si>
  <si>
    <t>3F</t>
  </si>
  <si>
    <t>以下为告警信息（现象为蜂鸣器和LED灯会告警）：</t>
  </si>
  <si>
    <t>mS REUERS</t>
  </si>
  <si>
    <t>mSREUERS</t>
  </si>
  <si>
    <t>Mains reverse sequence</t>
  </si>
  <si>
    <t>主路相序错误(状态栏的前面两个字母“mS”表示mains)</t>
  </si>
  <si>
    <t>Mains reverse sequence,exchange two any phase among three phase.</t>
  </si>
  <si>
    <t>Normal warning</t>
  </si>
  <si>
    <t>mS HIgH</t>
  </si>
  <si>
    <t>mSHIgH</t>
  </si>
  <si>
    <t>主路高压</t>
  </si>
  <si>
    <t>Measure whether mains voltage is normal or not.</t>
  </si>
  <si>
    <t>P SOFT F</t>
  </si>
  <si>
    <t>PSOFTF</t>
  </si>
  <si>
    <t>Parallel Software version Fault</t>
  </si>
  <si>
    <t>并机时各台机器的软件版本不一致(未使用)</t>
  </si>
  <si>
    <t>mS UnbAL</t>
  </si>
  <si>
    <t>mSUnbAL</t>
  </si>
  <si>
    <t>Mains unbalance</t>
  </si>
  <si>
    <t>主路三相电压严重不平衡</t>
  </si>
  <si>
    <t>Measure whether mains voltage(three phase) is normal or not.</t>
  </si>
  <si>
    <t>mS PHASE</t>
  </si>
  <si>
    <t>mSPHASE</t>
  </si>
  <si>
    <t>Mains lack of phase</t>
  </si>
  <si>
    <t>主路缺相</t>
  </si>
  <si>
    <t>Check whether wiring is normal or not;whether input breaker is open or not;whether input fuse is open or not.</t>
  </si>
  <si>
    <t>mSFREqAbn</t>
  </si>
  <si>
    <t>主路频率异常（状态栏的FREq表示Frequency，Abn表示Abnormal）</t>
  </si>
  <si>
    <t>Measure whether mains frequency is normal or not.</t>
  </si>
  <si>
    <t>mS N LOSS</t>
  </si>
  <si>
    <t>mSNLOSS</t>
  </si>
  <si>
    <t>Mains neutral loss</t>
  </si>
  <si>
    <t>主路零线未接(状态栏的单个字母“N”表示Neutral)</t>
  </si>
  <si>
    <t>Check whether neutral connecting is normal or not, whether distribution box breakers are normal or not,and make sure they are turned on.</t>
  </si>
  <si>
    <t>mS LOSS</t>
  </si>
  <si>
    <t>mSLOSS</t>
  </si>
  <si>
    <t>Mains voltage is loss or Mains Wave is abnormal</t>
  </si>
  <si>
    <t>输入波形异常或主路低压</t>
  </si>
  <si>
    <t>Check whether mains wave is normal or not,whether mains voltage is normal or not.</t>
  </si>
  <si>
    <t>ms bs  RE</t>
  </si>
  <si>
    <t>msbsRE</t>
  </si>
  <si>
    <t>mains and bypass reverse sequence</t>
  </si>
  <si>
    <t>旁路和主路相序不同</t>
  </si>
  <si>
    <t>Check bypass and mains wiring.</t>
  </si>
  <si>
    <t>bS REUERS</t>
  </si>
  <si>
    <t>bSREUERS</t>
  </si>
  <si>
    <t>Bypass reverse sequence</t>
  </si>
  <si>
    <t>旁路相序错误(状态栏的前面两个字母“bS”表示bypass)</t>
  </si>
  <si>
    <t>Bypass reverse sequence,exchange two any phase among three phase.</t>
  </si>
  <si>
    <t>bS HIgH</t>
  </si>
  <si>
    <t>bSHIgH</t>
  </si>
  <si>
    <t>4A</t>
  </si>
  <si>
    <t>Forbid turning to bypass mode</t>
  </si>
  <si>
    <t>Check whether bypass voltage is normal or not.</t>
  </si>
  <si>
    <t>bS E HIgH</t>
  </si>
  <si>
    <t>bSEHIgH</t>
  </si>
  <si>
    <t>4B</t>
  </si>
  <si>
    <t>旁路电压极高（状态栏的单个字母“E”表示Extremely）</t>
  </si>
  <si>
    <t>4C</t>
  </si>
  <si>
    <t>bS UnbAL</t>
  </si>
  <si>
    <t>bSUnbAL</t>
  </si>
  <si>
    <t>4D</t>
  </si>
  <si>
    <t>Bypass unbalance</t>
  </si>
  <si>
    <t>旁路3相电压严重不平衡(未使用)</t>
  </si>
  <si>
    <t>bS PHASE</t>
  </si>
  <si>
    <t>bSPHASE</t>
  </si>
  <si>
    <t>4E</t>
  </si>
  <si>
    <t>Bypass lack of phase</t>
  </si>
  <si>
    <t>旁路缺相</t>
  </si>
  <si>
    <t>Check whether bypass wiring is normal or not;whether bypass breaker is open or not;whether bypass fuse is open or not.</t>
  </si>
  <si>
    <t>bSFREqAbn</t>
  </si>
  <si>
    <t>4F</t>
  </si>
  <si>
    <t>Check whether bypass frequency is normal or not.</t>
  </si>
  <si>
    <t>bS N LOSS</t>
  </si>
  <si>
    <t>bSNLOSS</t>
  </si>
  <si>
    <t>Bypass neutral loss</t>
  </si>
  <si>
    <t>旁路零线未接</t>
  </si>
  <si>
    <t>Check bypass wiring and distribution box bypass breaker.</t>
  </si>
  <si>
    <t>bS Loss</t>
  </si>
  <si>
    <t>bSLoss</t>
  </si>
  <si>
    <t>Bypass voltage is low or Bypass Wave is abnormal</t>
  </si>
  <si>
    <t>旁路低压或旁路波形异常</t>
  </si>
  <si>
    <t>Check whether bypass wave is normal or not,whether bypass voltage is normal or not.</t>
  </si>
  <si>
    <t>bAT LOW</t>
  </si>
  <si>
    <t>bATLOW</t>
  </si>
  <si>
    <t>EOd</t>
  </si>
  <si>
    <t>End Off Discharge</t>
  </si>
  <si>
    <t>Battery mode to standby mode or bypass mode\</t>
  </si>
  <si>
    <t>bAT dISC</t>
  </si>
  <si>
    <t>bATdISC</t>
  </si>
  <si>
    <t>CHgR FAIL</t>
  </si>
  <si>
    <t>CHgRFAIL</t>
  </si>
  <si>
    <t>bAT HIgH</t>
  </si>
  <si>
    <t>bATHIgH</t>
  </si>
  <si>
    <t>充电器过充</t>
  </si>
  <si>
    <t>INV_I F</t>
  </si>
  <si>
    <t>INVIF</t>
  </si>
  <si>
    <t>Inverter current is abnormal</t>
  </si>
  <si>
    <t>逆变电流侦测异常（未使用）</t>
  </si>
  <si>
    <t>A phase PFC no working</t>
  </si>
  <si>
    <t>Shutdown UPS, check A phase input fuse, battery fuse and SCR.</t>
  </si>
  <si>
    <t>5A</t>
  </si>
  <si>
    <t>B phase PFC no working</t>
  </si>
  <si>
    <t>Shutdown UPS, check B phase input fuse, battery fuse and SCR.</t>
  </si>
  <si>
    <t>5B</t>
  </si>
  <si>
    <t>C phase PFC no working</t>
  </si>
  <si>
    <t>Shutdown UPS, check C phase input fuse, battery fuse and SCR.</t>
  </si>
  <si>
    <t>OUER LOAd</t>
  </si>
  <si>
    <t>5C</t>
  </si>
  <si>
    <t>UPS过载告警</t>
  </si>
  <si>
    <t>Overload time is over,to bypass mode;overload time is over in bypass mode,to fault mode,no bypass output.</t>
  </si>
  <si>
    <t>Remove non-critical devices to reduce the loads connected to UPS.</t>
  </si>
  <si>
    <t>5D</t>
  </si>
  <si>
    <t>EEPROM F</t>
  </si>
  <si>
    <t>EEPROMF</t>
  </si>
  <si>
    <t>5E</t>
  </si>
  <si>
    <t>5F</t>
  </si>
  <si>
    <t>风扇异常</t>
  </si>
  <si>
    <t>Ad FAIL</t>
  </si>
  <si>
    <t>AdFAIL</t>
  </si>
  <si>
    <t>Keep in standby mode</t>
  </si>
  <si>
    <t>Check all sampling circuits and replace the control board.</t>
  </si>
  <si>
    <t>STARTUP F</t>
  </si>
  <si>
    <t>STARTUPF</t>
  </si>
  <si>
    <t>Make sure mains is normal,restart UPS again.</t>
  </si>
  <si>
    <t>OP_U F</t>
  </si>
  <si>
    <t>OPUF</t>
  </si>
  <si>
    <t>Output voltage is abnormal</t>
  </si>
  <si>
    <t>Measure whether output voltage is normal or not.</t>
  </si>
  <si>
    <t>bAT UOL F</t>
  </si>
  <si>
    <t>bATUOLF</t>
  </si>
  <si>
    <t>Battery voltage is abnormal</t>
  </si>
  <si>
    <t>Check whether battery voltage is normal or not.</t>
  </si>
  <si>
    <t>ECO InST</t>
  </si>
  <si>
    <t>ECOInST</t>
  </si>
  <si>
    <t>Forbid entering into ECO mode</t>
  </si>
  <si>
    <t>LOAd UnST</t>
  </si>
  <si>
    <t>LOAdUnST</t>
  </si>
  <si>
    <t>Load unstable</t>
  </si>
  <si>
    <t>Forbid entering into inverter mode</t>
  </si>
  <si>
    <t>MB EnAblE</t>
  </si>
  <si>
    <t>MBEnAblE</t>
  </si>
  <si>
    <t>维修旁路的微动开关断开</t>
  </si>
  <si>
    <t>To bypass output,forbid to start UPS</t>
  </si>
  <si>
    <t>PAL SET F</t>
  </si>
  <si>
    <t>PALSETF</t>
  </si>
  <si>
    <t>并机设置异常</t>
  </si>
  <si>
    <r>
      <rPr>
        <sz val="10"/>
        <color indexed="8"/>
        <rFont val="宋体"/>
        <charset val="134"/>
      </rPr>
      <t>T</t>
    </r>
    <r>
      <rPr>
        <sz val="10"/>
        <color indexed="8"/>
        <rFont val="宋体"/>
        <charset val="134"/>
      </rPr>
      <t>EMPOFTEN</t>
    </r>
  </si>
  <si>
    <t>Keep in bypass mode, no restarting.</t>
  </si>
  <si>
    <t>6A</t>
  </si>
  <si>
    <t>Host and guest UPS are all warning,all keeping in current working mode.</t>
  </si>
  <si>
    <t>Guest UPS turns to fault mode,no bypass output;host UPS keeps current working mode;forbid to restart.</t>
  </si>
  <si>
    <t>P BAT N F</t>
  </si>
  <si>
    <t>PBATNF</t>
  </si>
  <si>
    <t>6B</t>
  </si>
  <si>
    <t>baT Tem F</t>
  </si>
  <si>
    <t>baTTemF</t>
  </si>
  <si>
    <t>6C</t>
  </si>
  <si>
    <t>Battery temperature compensation is abnormal</t>
  </si>
  <si>
    <t>bS InST</t>
  </si>
  <si>
    <t>bSInST</t>
  </si>
  <si>
    <t>6D</t>
  </si>
  <si>
    <t>Bypass instable</t>
  </si>
  <si>
    <t>旁路不稳定</t>
  </si>
  <si>
    <t>Forbid turning to bypass</t>
  </si>
  <si>
    <t>Check whether bypass voltage and frequency are abnormal or not.</t>
  </si>
  <si>
    <t>Test</t>
  </si>
  <si>
    <t>6E</t>
  </si>
  <si>
    <t>Test Mode</t>
  </si>
  <si>
    <t>Enter into test mode</t>
  </si>
  <si>
    <t>LOAdOFTEN</t>
  </si>
  <si>
    <t>6F</t>
  </si>
  <si>
    <t>X70</t>
  </si>
  <si>
    <t>X71</t>
  </si>
  <si>
    <t>X72</t>
  </si>
  <si>
    <t>X73</t>
  </si>
  <si>
    <t>X74</t>
  </si>
  <si>
    <t>X75</t>
  </si>
  <si>
    <t>X76</t>
  </si>
  <si>
    <t>X77</t>
  </si>
  <si>
    <t>X78</t>
  </si>
  <si>
    <t>X79</t>
  </si>
  <si>
    <t>Syn FAIL</t>
  </si>
  <si>
    <t>SynFAIL</t>
  </si>
  <si>
    <t>X7A</t>
  </si>
  <si>
    <t>7A</t>
  </si>
  <si>
    <t>Synchronization fail</t>
  </si>
  <si>
    <t>锁相异常</t>
  </si>
  <si>
    <t>mS pULSE</t>
  </si>
  <si>
    <t>mSpULSE</t>
  </si>
  <si>
    <t>X7B</t>
  </si>
  <si>
    <t>7B</t>
  </si>
  <si>
    <t>Mains pulse voltage</t>
  </si>
  <si>
    <t>主路瞬间高压（X为1时A相瞬间高压，X为2时B相瞬间高压，X为3时C相瞬间高压，X为4时两相瞬间高压,X为5时三相瞬间高压，X为0时表示告警清除）</t>
  </si>
  <si>
    <t>任意一相的电压瞬时值连续两拍大于420V？</t>
  </si>
  <si>
    <t>X7C</t>
  </si>
  <si>
    <t>7C</t>
  </si>
  <si>
    <t>X7D</t>
  </si>
  <si>
    <t>7D</t>
  </si>
  <si>
    <t>X7E</t>
  </si>
  <si>
    <t>7E</t>
  </si>
  <si>
    <t>X7F</t>
  </si>
  <si>
    <t>7F</t>
  </si>
  <si>
    <t>以下为事件信息：</t>
  </si>
  <si>
    <t>Bus softstart</t>
  </si>
  <si>
    <t>8A</t>
  </si>
  <si>
    <t>8B</t>
  </si>
  <si>
    <t>8C</t>
  </si>
  <si>
    <t>8D</t>
  </si>
  <si>
    <t>Inverter Relay Working</t>
  </si>
  <si>
    <t>逆变继电器吸合</t>
  </si>
  <si>
    <t>8E</t>
  </si>
  <si>
    <t>8F</t>
  </si>
  <si>
    <t>备注</t>
  </si>
  <si>
    <t>历史记录X0X（X=1-F）表示模式；LCD模式栏显示具体模式内容，最多显示6个字母。</t>
  </si>
  <si>
    <t>历史记录X10-X3F表示故障，X是标志位，1-F表示故障发生，0表示故障清除；LCD状态栏显示具体故障内容，最多显示9个字母。</t>
  </si>
  <si>
    <t>历史记录X40-X7F表示告警，X是标志位，1-F表示告警发生，0表示告警清除；LCD状态栏显示具体告警内容，最多显示9个字母。</t>
  </si>
  <si>
    <t>Status of charger (X=1 means charger on, X=0 means charger off)</t>
  </si>
  <si>
    <t>充电器状态（X为1时表示充电器开启，X为0时表示充电器关闭）</t>
  </si>
  <si>
    <t>Status of inverter relay(X=1 means relay on, X=0 means relay off)</t>
  </si>
  <si>
    <t>逆变继电器状态（X为1时表示继电器吸合，X为0时表示继电器断开）</t>
  </si>
  <si>
    <t>Status of output relay(X=1 means relay on, X=0 means relay off)</t>
  </si>
  <si>
    <t>输出继电器状态（同第44项）</t>
  </si>
  <si>
    <t>bat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</si>
</sst>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
  </numFmts>
  <fonts count="18">
    <font>
      <sz val="12"/>
      <name val="宋体"/>
      <charset val="134"/>
    </font>
    <font>
      <sz val="10"/>
      <name val="宋体"/>
      <charset val="134"/>
    </font>
    <font>
      <sz val="10"/>
      <color indexed="8"/>
      <name val="宋体"/>
      <charset val="134"/>
    </font>
    <font>
      <b/>
      <sz val="20"/>
      <name val="宋体"/>
      <charset val="134"/>
    </font>
    <font>
      <sz val="11"/>
      <color indexed="17"/>
      <name val="宋体"/>
      <charset val="134"/>
    </font>
    <font>
      <sz val="10"/>
      <color indexed="60"/>
      <name val="宋体"/>
      <charset val="134"/>
    </font>
    <font>
      <sz val="10"/>
      <color indexed="10"/>
      <name val="宋体"/>
      <charset val="134"/>
    </font>
    <font>
      <b/>
      <sz val="10"/>
      <color indexed="10"/>
      <name val="宋体"/>
      <charset val="134"/>
    </font>
    <font>
      <sz val="10"/>
      <color indexed="0"/>
      <name val="宋体"/>
      <charset val="134"/>
    </font>
    <font>
      <sz val="10"/>
      <name val="Times New Roman"/>
      <charset val="134"/>
    </font>
    <font>
      <sz val="11"/>
      <color indexed="60"/>
      <name val="宋体"/>
      <charset val="134"/>
    </font>
    <font>
      <sz val="12"/>
      <color indexed="10"/>
      <name val="宋体"/>
      <charset val="134"/>
    </font>
    <font>
      <b/>
      <sz val="11"/>
      <name val="宋体"/>
      <charset val="134"/>
    </font>
    <font>
      <sz val="11"/>
      <name val="宋体"/>
      <charset val="134"/>
    </font>
    <font>
      <sz val="10.5"/>
      <name val="Times New Roman"/>
      <charset val="134"/>
    </font>
    <font>
      <sz val="11"/>
      <color rgb="FF9C6500"/>
      <name val="Calibri"/>
      <scheme val="minor"/>
    </font>
    <font>
      <sz val="11"/>
      <color rgb="FF9C0006"/>
      <name val="Calibri"/>
      <scheme val="minor"/>
    </font>
    <font>
      <sz val="11"/>
      <color rgb="FF006100"/>
      <name val="Calibri"/>
      <scheme val="minor"/>
    </font>
  </fonts>
  <fills count="17">
    <fill>
      <patternFill patternType="none"/>
    </fill>
    <fill>
      <patternFill patternType="gray125"/>
    </fill>
    <fill>
      <patternFill patternType="solid">
        <fgColor indexed="47"/>
        <bgColor indexed="64"/>
      </patternFill>
    </fill>
    <fill>
      <patternFill patternType="solid">
        <fgColor indexed="23"/>
        <bgColor indexed="64"/>
      </patternFill>
    </fill>
    <fill>
      <patternFill patternType="solid">
        <fgColor indexed="13"/>
        <bgColor indexed="64"/>
      </patternFill>
    </fill>
    <fill>
      <patternFill patternType="solid">
        <fgColor indexed="10"/>
        <bgColor indexed="64"/>
      </patternFill>
    </fill>
    <fill>
      <patternFill patternType="solid">
        <fgColor indexed="42"/>
        <bgColor indexed="64"/>
      </patternFill>
    </fill>
    <fill>
      <patternFill patternType="solid">
        <fgColor indexed="17"/>
        <bgColor indexed="64"/>
      </patternFill>
    </fill>
    <fill>
      <patternFill patternType="solid">
        <fgColor indexed="43"/>
        <bgColor indexed="64"/>
      </patternFill>
    </fill>
    <fill>
      <patternFill patternType="solid">
        <fgColor indexed="45"/>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s>
  <borders count="2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medium">
        <color auto="1"/>
      </left>
      <right style="thin">
        <color indexed="57"/>
      </right>
      <top style="medium">
        <color auto="1"/>
      </top>
      <bottom style="thin">
        <color indexed="57"/>
      </bottom>
      <diagonal/>
    </border>
    <border>
      <left style="thin">
        <color indexed="57"/>
      </left>
      <right style="thin">
        <color indexed="57"/>
      </right>
      <top style="medium">
        <color auto="1"/>
      </top>
      <bottom style="thin">
        <color indexed="57"/>
      </bottom>
      <diagonal/>
    </border>
    <border>
      <left style="medium">
        <color auto="1"/>
      </left>
      <right style="thin">
        <color indexed="57"/>
      </right>
      <top style="thin">
        <color indexed="57"/>
      </top>
      <bottom style="thin">
        <color indexed="57"/>
      </bottom>
      <diagonal/>
    </border>
    <border>
      <left style="thin">
        <color indexed="57"/>
      </left>
      <right style="thin">
        <color indexed="57"/>
      </right>
      <top style="thin">
        <color indexed="57"/>
      </top>
      <bottom style="thin">
        <color indexed="57"/>
      </bottom>
      <diagonal/>
    </border>
    <border>
      <left style="medium">
        <color auto="1"/>
      </left>
      <right style="thin">
        <color indexed="57"/>
      </right>
      <top style="thin">
        <color indexed="57"/>
      </top>
      <bottom style="medium">
        <color auto="1"/>
      </bottom>
      <diagonal/>
    </border>
    <border>
      <left style="thin">
        <color indexed="57"/>
      </left>
      <right style="thin">
        <color indexed="57"/>
      </right>
      <top style="thin">
        <color indexed="57"/>
      </top>
      <bottom style="medium">
        <color auto="1"/>
      </bottom>
      <diagonal/>
    </border>
    <border>
      <left style="thin">
        <color indexed="57"/>
      </left>
      <right style="medium">
        <color auto="1"/>
      </right>
      <top style="medium">
        <color auto="1"/>
      </top>
      <bottom style="thin">
        <color indexed="57"/>
      </bottom>
      <diagonal/>
    </border>
    <border>
      <left style="thin">
        <color indexed="57"/>
      </left>
      <right style="medium">
        <color auto="1"/>
      </right>
      <top style="thin">
        <color indexed="57"/>
      </top>
      <bottom style="thin">
        <color indexed="57"/>
      </bottom>
      <diagonal/>
    </border>
    <border>
      <left style="thin">
        <color indexed="57"/>
      </left>
      <right style="medium">
        <color auto="1"/>
      </right>
      <top style="thin">
        <color indexed="57"/>
      </top>
      <bottom style="medium">
        <color auto="1"/>
      </bottom>
      <diagonal/>
    </border>
    <border>
      <left style="thin">
        <color indexed="57"/>
      </left>
      <right/>
      <top style="medium">
        <color auto="1"/>
      </top>
      <bottom style="thin">
        <color indexed="57"/>
      </bottom>
      <diagonal/>
    </border>
    <border>
      <left/>
      <right style="thin">
        <color indexed="57"/>
      </right>
      <top style="medium">
        <color auto="1"/>
      </top>
      <bottom style="thin">
        <color indexed="57"/>
      </bottom>
      <diagonal/>
    </border>
  </borders>
  <cellStyleXfs count="4">
    <xf numFmtId="0" fontId="0" fillId="0" borderId="0" applyBorder="0">
      <alignment vertical="center"/>
    </xf>
    <xf numFmtId="0" fontId="15" fillId="14" borderId="0" applyNumberFormat="0" applyBorder="0" applyAlignment="0" applyProtection="0">
      <alignment vertical="center"/>
    </xf>
    <xf numFmtId="0" fontId="17" fillId="16" borderId="0" applyNumberFormat="0" applyBorder="0" applyAlignment="0" applyProtection="0">
      <alignment vertical="center"/>
    </xf>
    <xf numFmtId="0" fontId="16" fillId="15" borderId="0" applyNumberFormat="0" applyBorder="0" applyAlignment="0" applyProtection="0">
      <alignment vertical="center"/>
    </xf>
  </cellStyleXfs>
  <cellXfs count="190">
    <xf numFmtId="0" fontId="0" fillId="0" borderId="0" xfId="0">
      <alignment vertical="center"/>
    </xf>
    <xf numFmtId="0" fontId="1" fillId="0" borderId="0" xfId="0" applyFont="1" applyFill="1" applyAlignment="1" applyProtection="1">
      <alignment horizontal="left" vertical="center" wrapText="1"/>
      <protection locked="0"/>
    </xf>
    <xf numFmtId="0" fontId="0" fillId="0" borderId="0" xfId="0" applyFont="1" applyFill="1" applyAlignment="1">
      <alignment vertical="center"/>
    </xf>
    <xf numFmtId="0" fontId="2" fillId="0" borderId="0" xfId="0" applyFont="1" applyFill="1" applyAlignment="1">
      <alignment vertical="center"/>
    </xf>
    <xf numFmtId="0" fontId="0" fillId="0" borderId="0" xfId="0" applyFont="1" applyAlignment="1">
      <alignmen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0" fillId="0" borderId="0" xfId="0" applyAlignment="1">
      <alignment vertical="center"/>
    </xf>
    <xf numFmtId="0" fontId="1" fillId="0" borderId="0" xfId="0" applyFont="1" applyFill="1" applyAlignment="1">
      <alignment horizontal="left" vertical="center"/>
    </xf>
    <xf numFmtId="0" fontId="1"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xf numFmtId="0" fontId="1" fillId="3" borderId="1" xfId="0" applyNumberFormat="1" applyFont="1" applyFill="1" applyBorder="1" applyAlignment="1" applyProtection="1">
      <alignment horizontal="left" vertical="center"/>
      <protection locked="0"/>
    </xf>
    <xf numFmtId="0" fontId="2" fillId="0" borderId="1" xfId="0" applyFont="1" applyFill="1" applyBorder="1" applyAlignment="1">
      <alignment horizontal="left" vertical="center"/>
    </xf>
    <xf numFmtId="49" fontId="1" fillId="0" borderId="2" xfId="0" applyNumberFormat="1" applyFont="1" applyFill="1" applyBorder="1" applyAlignment="1" applyProtection="1">
      <alignment horizontal="left" vertical="center"/>
      <protection locked="0"/>
    </xf>
    <xf numFmtId="0"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2" fillId="3" borderId="3" xfId="0" applyNumberFormat="1" applyFont="1" applyFill="1" applyBorder="1" applyAlignment="1">
      <alignment horizontal="left" vertical="center"/>
    </xf>
    <xf numFmtId="0" fontId="2" fillId="0" borderId="1" xfId="0" applyFont="1" applyBorder="1" applyAlignment="1">
      <alignment horizontal="left" vertical="center"/>
    </xf>
    <xf numFmtId="0" fontId="2" fillId="0" borderId="2" xfId="0" applyFont="1" applyFill="1" applyBorder="1" applyAlignment="1">
      <alignment horizontal="left" vertical="center"/>
    </xf>
    <xf numFmtId="49" fontId="2" fillId="0" borderId="2"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4" xfId="0" applyFont="1" applyFill="1" applyBorder="1" applyAlignment="1">
      <alignment horizontal="left" vertical="center"/>
    </xf>
    <xf numFmtId="0" fontId="1" fillId="2"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 fillId="3" borderId="3" xfId="0" applyFont="1" applyFill="1" applyBorder="1" applyAlignment="1">
      <alignment horizontal="left" vertical="center"/>
    </xf>
    <xf numFmtId="0" fontId="2" fillId="0" borderId="2" xfId="0" applyFont="1" applyBorder="1" applyAlignment="1">
      <alignment horizontal="left" vertical="center"/>
    </xf>
    <xf numFmtId="0" fontId="2" fillId="0" borderId="2" xfId="0" applyNumberFormat="1" applyFont="1" applyFill="1" applyBorder="1" applyAlignment="1">
      <alignment horizontal="left" vertical="center"/>
    </xf>
    <xf numFmtId="0" fontId="2" fillId="0" borderId="2" xfId="0" applyFont="1" applyFill="1" applyBorder="1" applyAlignment="1">
      <alignment vertical="center"/>
    </xf>
    <xf numFmtId="0" fontId="1" fillId="3" borderId="1" xfId="0" applyFont="1" applyFill="1" applyBorder="1" applyAlignment="1" applyProtection="1">
      <alignment horizontal="left" vertical="center"/>
      <protection locked="0"/>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 fillId="5" borderId="1" xfId="0" applyFont="1" applyFill="1" applyBorder="1" applyAlignment="1">
      <alignment horizontal="left" vertical="center"/>
    </xf>
    <xf numFmtId="0" fontId="2" fillId="4" borderId="2" xfId="0" applyFont="1" applyFill="1" applyBorder="1" applyAlignment="1">
      <alignment horizontal="left" vertical="center"/>
    </xf>
    <xf numFmtId="0" fontId="1" fillId="0" borderId="0" xfId="0" applyFont="1" applyFill="1" applyAlignment="1" applyProtection="1">
      <alignment horizontal="left" vertical="center"/>
      <protection locked="0"/>
    </xf>
    <xf numFmtId="49" fontId="1" fillId="0" borderId="0" xfId="0" applyNumberFormat="1" applyFont="1" applyFill="1" applyAlignment="1" applyProtection="1">
      <alignment horizontal="left" vertical="center"/>
      <protection locked="0"/>
    </xf>
    <xf numFmtId="0" fontId="4" fillId="6" borderId="2" xfId="2" applyFont="1" applyFill="1" applyBorder="1">
      <alignment vertical="center"/>
    </xf>
    <xf numFmtId="0" fontId="1" fillId="3" borderId="2" xfId="0" applyFont="1" applyFill="1" applyBorder="1" applyAlignment="1">
      <alignment horizontal="left" vertical="center"/>
    </xf>
    <xf numFmtId="0" fontId="1" fillId="0" borderId="2" xfId="0" applyNumberFormat="1" applyFont="1" applyFill="1" applyBorder="1" applyAlignment="1">
      <alignment horizontal="left" vertical="center"/>
    </xf>
    <xf numFmtId="0" fontId="2" fillId="0" borderId="0" xfId="0" applyFont="1" applyFill="1" applyAlignment="1">
      <alignment horizontal="left" vertical="center"/>
    </xf>
    <xf numFmtId="0" fontId="5" fillId="0" borderId="0" xfId="1" applyFont="1" applyFill="1" applyAlignment="1">
      <alignment horizontal="left" vertical="center"/>
    </xf>
    <xf numFmtId="0" fontId="2" fillId="0" borderId="5" xfId="0" applyFont="1" applyBorder="1" applyAlignment="1">
      <alignment horizontal="left" vertical="center"/>
    </xf>
    <xf numFmtId="49" fontId="2" fillId="0" borderId="6" xfId="0" applyNumberFormat="1" applyFont="1" applyFill="1" applyBorder="1" applyAlignment="1">
      <alignment horizontal="left" vertical="center"/>
    </xf>
    <xf numFmtId="0" fontId="2" fillId="0" borderId="4" xfId="0" applyFont="1" applyBorder="1" applyAlignment="1">
      <alignment horizontal="left" vertical="center"/>
    </xf>
    <xf numFmtId="49" fontId="2" fillId="0" borderId="7" xfId="0" applyNumberFormat="1" applyFont="1" applyFill="1" applyBorder="1" applyAlignment="1">
      <alignment horizontal="left" vertical="center"/>
    </xf>
    <xf numFmtId="0" fontId="6" fillId="0" borderId="2"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1" fillId="3" borderId="4" xfId="0" applyFont="1" applyFill="1" applyBorder="1" applyAlignment="1">
      <alignment horizontal="left" vertical="center"/>
    </xf>
    <xf numFmtId="0" fontId="1" fillId="0" borderId="2" xfId="0" applyNumberFormat="1" applyFont="1" applyBorder="1" applyAlignment="1">
      <alignment vertical="center"/>
    </xf>
    <xf numFmtId="0" fontId="6" fillId="0" borderId="2" xfId="0" applyFont="1" applyBorder="1" applyAlignment="1">
      <alignment horizontal="left" vertical="center"/>
    </xf>
    <xf numFmtId="0" fontId="2" fillId="0" borderId="5" xfId="0" applyNumberFormat="1" applyFont="1" applyFill="1" applyBorder="1" applyAlignment="1">
      <alignment horizontal="left" vertical="center"/>
    </xf>
    <xf numFmtId="0" fontId="2" fillId="0" borderId="1" xfId="0" applyFont="1" applyFill="1" applyBorder="1" applyAlignment="1">
      <alignment vertical="center"/>
    </xf>
    <xf numFmtId="0" fontId="7" fillId="0" borderId="1" xfId="0" applyFont="1" applyBorder="1" applyAlignment="1">
      <alignment horizontal="left" vertical="center"/>
    </xf>
    <xf numFmtId="0" fontId="1" fillId="0" borderId="1" xfId="0" applyNumberFormat="1" applyFont="1" applyFill="1" applyBorder="1" applyAlignment="1">
      <alignment horizontal="left" vertical="center"/>
    </xf>
    <xf numFmtId="0" fontId="2" fillId="0" borderId="8" xfId="0" applyFont="1" applyBorder="1" applyAlignment="1">
      <alignment vertical="center" wrapText="1"/>
    </xf>
    <xf numFmtId="0" fontId="2" fillId="0" borderId="8" xfId="0" applyFont="1" applyBorder="1" applyAlignment="1">
      <alignment horizontal="left" vertical="center" wrapText="1"/>
    </xf>
    <xf numFmtId="49" fontId="2" fillId="0" borderId="2" xfId="0" applyNumberFormat="1" applyFont="1" applyFill="1" applyBorder="1" applyAlignment="1">
      <alignment vertical="center"/>
    </xf>
    <xf numFmtId="0" fontId="1" fillId="0" borderId="2" xfId="0" applyFont="1" applyFill="1" applyBorder="1" applyAlignment="1">
      <alignment vertical="center"/>
    </xf>
    <xf numFmtId="0" fontId="0" fillId="0" borderId="2" xfId="0" applyFont="1" applyBorder="1" applyAlignment="1">
      <alignment vertical="center"/>
    </xf>
    <xf numFmtId="49" fontId="2" fillId="0" borderId="1" xfId="0" applyNumberFormat="1" applyFont="1" applyFill="1" applyBorder="1" applyAlignment="1">
      <alignment vertical="center"/>
    </xf>
    <xf numFmtId="0" fontId="6" fillId="0" borderId="1" xfId="0" applyFont="1" applyBorder="1" applyAlignment="1">
      <alignment horizontal="left" vertical="center"/>
    </xf>
    <xf numFmtId="0" fontId="1" fillId="7" borderId="0" xfId="0" applyFont="1"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NumberFormat="1" applyFont="1" applyAlignment="1">
      <alignment vertical="center"/>
    </xf>
    <xf numFmtId="0" fontId="1" fillId="0" borderId="0" xfId="0" applyNumberFormat="1" applyFont="1" applyAlignment="1">
      <alignment horizontal="left"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vertical="center"/>
    </xf>
    <xf numFmtId="49" fontId="1" fillId="0" borderId="2" xfId="0" applyNumberFormat="1" applyFont="1" applyBorder="1" applyAlignment="1">
      <alignment horizontal="center" vertical="center"/>
    </xf>
    <xf numFmtId="0" fontId="1" fillId="7" borderId="2" xfId="0" applyFont="1" applyFill="1" applyBorder="1" applyAlignment="1">
      <alignment vertical="center"/>
    </xf>
    <xf numFmtId="0" fontId="8" fillId="7" borderId="2" xfId="0" applyNumberFormat="1" applyFont="1" applyFill="1" applyBorder="1" applyAlignment="1">
      <alignment horizontal="center" vertical="center"/>
    </xf>
    <xf numFmtId="0" fontId="8" fillId="0" borderId="2" xfId="0" applyNumberFormat="1" applyFont="1" applyBorder="1" applyAlignment="1">
      <alignment horizontal="center" vertical="center"/>
    </xf>
    <xf numFmtId="0" fontId="2" fillId="0" borderId="8" xfId="0" applyFont="1" applyBorder="1" applyAlignment="1">
      <alignment horizontal="center" vertical="center"/>
    </xf>
    <xf numFmtId="0" fontId="1" fillId="0" borderId="2" xfId="0" applyFont="1" applyBorder="1" applyAlignment="1">
      <alignment horizontal="center" vertical="center"/>
    </xf>
    <xf numFmtId="49" fontId="2" fillId="0" borderId="8" xfId="0" applyNumberFormat="1" applyFont="1" applyBorder="1" applyAlignment="1">
      <alignment horizontal="center" vertical="center"/>
    </xf>
    <xf numFmtId="0" fontId="8" fillId="0" borderId="2" xfId="0" applyFont="1" applyBorder="1" applyAlignment="1">
      <alignment horizontal="center" vertical="center"/>
    </xf>
    <xf numFmtId="49" fontId="1" fillId="0" borderId="2" xfId="0" applyNumberFormat="1" applyFont="1" applyFill="1" applyBorder="1" applyAlignment="1">
      <alignment horizontal="center" vertical="center"/>
    </xf>
    <xf numFmtId="0" fontId="1" fillId="7" borderId="2" xfId="0" applyFont="1" applyFill="1" applyBorder="1" applyAlignment="1">
      <alignment horizontal="center" vertical="center"/>
    </xf>
    <xf numFmtId="0" fontId="8" fillId="0" borderId="2" xfId="0" applyNumberFormat="1" applyFont="1" applyBorder="1" applyAlignment="1">
      <alignment horizontal="left" vertical="center"/>
    </xf>
    <xf numFmtId="0" fontId="1" fillId="2" borderId="2" xfId="0" applyFont="1" applyFill="1" applyBorder="1" applyAlignment="1">
      <alignment vertical="center"/>
    </xf>
    <xf numFmtId="0" fontId="1" fillId="2" borderId="2" xfId="0" applyFont="1" applyFill="1" applyBorder="1" applyAlignment="1">
      <alignment horizontal="left" vertical="center"/>
    </xf>
    <xf numFmtId="0" fontId="8" fillId="0" borderId="2" xfId="0" applyFont="1" applyBorder="1" applyAlignment="1">
      <alignment horizontal="left" vertical="center"/>
    </xf>
    <xf numFmtId="0" fontId="1" fillId="8" borderId="2" xfId="0" applyFont="1" applyFill="1" applyBorder="1" applyAlignment="1">
      <alignment horizontal="left" vertical="center"/>
    </xf>
    <xf numFmtId="0" fontId="1" fillId="0" borderId="2" xfId="0" applyFont="1" applyBorder="1" applyAlignment="1">
      <alignment horizontal="justify" vertical="center"/>
    </xf>
    <xf numFmtId="0" fontId="9" fillId="0" borderId="2" xfId="0" applyFont="1" applyBorder="1" applyAlignment="1">
      <alignment horizontal="justify" vertical="center"/>
    </xf>
    <xf numFmtId="0" fontId="5" fillId="8" borderId="2" xfId="1" applyFont="1" applyFill="1" applyBorder="1" applyAlignment="1">
      <alignment horizontal="left" vertical="center"/>
    </xf>
    <xf numFmtId="0" fontId="1" fillId="5" borderId="2" xfId="0" applyFont="1" applyFill="1" applyBorder="1" applyAlignment="1">
      <alignment horizontal="left" vertical="center"/>
    </xf>
    <xf numFmtId="0" fontId="1" fillId="4" borderId="2" xfId="0" applyFont="1" applyFill="1" applyBorder="1" applyAlignment="1">
      <alignment horizontal="left" vertical="center"/>
    </xf>
    <xf numFmtId="0" fontId="1" fillId="0" borderId="0" xfId="0" applyFont="1" applyFill="1" applyAlignment="1">
      <alignment vertical="center"/>
    </xf>
    <xf numFmtId="0" fontId="4" fillId="0" borderId="0" xfId="2" applyNumberFormat="1" applyFont="1" applyFill="1" applyAlignment="1">
      <alignment vertical="center"/>
    </xf>
    <xf numFmtId="49" fontId="1" fillId="0" borderId="0" xfId="0" applyNumberFormat="1" applyFont="1" applyAlignment="1">
      <alignment vertical="center"/>
    </xf>
    <xf numFmtId="0" fontId="4" fillId="0" borderId="0" xfId="2" applyFont="1" applyFill="1" applyAlignment="1">
      <alignment vertical="center"/>
    </xf>
    <xf numFmtId="0" fontId="4" fillId="6" borderId="2" xfId="2" applyFont="1" applyFill="1" applyBorder="1" applyAlignment="1">
      <alignment vertical="center"/>
    </xf>
    <xf numFmtId="164" fontId="4" fillId="6" borderId="2" xfId="2" applyNumberFormat="1" applyFont="1" applyFill="1" applyBorder="1" applyAlignment="1">
      <alignment vertical="center"/>
    </xf>
    <xf numFmtId="0" fontId="4" fillId="6" borderId="2" xfId="2" applyNumberFormat="1" applyFont="1" applyFill="1" applyBorder="1" applyAlignment="1">
      <alignment vertical="center"/>
    </xf>
    <xf numFmtId="0" fontId="4" fillId="6" borderId="2" xfId="2" applyNumberFormat="1" applyFont="1" applyFill="1" applyBorder="1" applyAlignment="1">
      <alignment horizontal="left" vertical="center"/>
    </xf>
    <xf numFmtId="0" fontId="1" fillId="0" borderId="0" xfId="0" applyNumberFormat="1" applyFont="1" applyFill="1" applyAlignment="1">
      <alignment vertical="center"/>
    </xf>
    <xf numFmtId="0" fontId="1" fillId="7" borderId="0" xfId="0" applyNumberFormat="1" applyFont="1" applyFill="1" applyAlignment="1">
      <alignment vertical="center"/>
    </xf>
    <xf numFmtId="0" fontId="10" fillId="9" borderId="2" xfId="3" applyNumberFormat="1" applyFont="1" applyFill="1" applyBorder="1" applyAlignment="1">
      <alignment horizontal="center" vertical="center"/>
    </xf>
    <xf numFmtId="49" fontId="1" fillId="0" borderId="0" xfId="0" applyNumberFormat="1" applyFont="1" applyFill="1" applyAlignment="1">
      <alignment vertical="center"/>
    </xf>
    <xf numFmtId="0" fontId="1" fillId="7" borderId="0" xfId="0" applyNumberFormat="1" applyFont="1" applyFill="1" applyAlignment="1">
      <alignment horizontal="left" vertical="center"/>
    </xf>
    <xf numFmtId="0" fontId="10" fillId="9" borderId="2" xfId="3" applyNumberFormat="1" applyFont="1" applyFill="1" applyBorder="1" applyAlignment="1">
      <alignment horizontal="left" vertical="center"/>
    </xf>
    <xf numFmtId="0" fontId="10" fillId="9" borderId="2" xfId="3" applyFont="1" applyFill="1" applyBorder="1" applyAlignment="1">
      <alignment horizontal="left" vertical="center"/>
    </xf>
    <xf numFmtId="49" fontId="1" fillId="0" borderId="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49" fontId="2" fillId="0" borderId="2" xfId="0" applyNumberFormat="1" applyFont="1" applyBorder="1" applyAlignment="1">
      <alignment horizontal="center" vertical="center"/>
    </xf>
    <xf numFmtId="0" fontId="1" fillId="7" borderId="2" xfId="0" applyFont="1" applyFill="1" applyBorder="1" applyAlignment="1">
      <alignment horizontal="left" vertical="center"/>
    </xf>
    <xf numFmtId="0" fontId="2" fillId="0" borderId="2" xfId="0" applyFont="1" applyBorder="1" applyAlignment="1">
      <alignment vertical="center"/>
    </xf>
    <xf numFmtId="0" fontId="0" fillId="0" borderId="0" xfId="0" applyFont="1" applyFill="1" applyAlignment="1" applyProtection="1">
      <alignment vertical="center" wrapText="1"/>
    </xf>
    <xf numFmtId="0" fontId="11" fillId="0" borderId="1"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11" fillId="0" borderId="0" xfId="0" applyFont="1" applyFill="1" applyAlignment="1" applyProtection="1">
      <alignment vertical="center" wrapText="1"/>
    </xf>
    <xf numFmtId="0" fontId="12" fillId="0" borderId="0" xfId="0" applyFont="1" applyFill="1" applyAlignment="1" applyProtection="1">
      <alignment horizontal="center" vertical="center" wrapText="1"/>
    </xf>
    <xf numFmtId="0" fontId="13" fillId="0" borderId="0" xfId="0" applyFont="1" applyFill="1" applyAlignment="1" applyProtection="1">
      <alignment horizontal="left" vertical="center" wrapText="1"/>
      <protection hidden="1"/>
    </xf>
    <xf numFmtId="0" fontId="0" fillId="0" borderId="2" xfId="0" applyFont="1" applyFill="1" applyBorder="1" applyAlignment="1" applyProtection="1">
      <alignment vertical="center" wrapText="1"/>
    </xf>
    <xf numFmtId="0" fontId="0" fillId="12" borderId="2" xfId="0" applyFill="1" applyBorder="1" applyAlignment="1" applyProtection="1">
      <alignment horizontal="center" vertical="center" wrapText="1"/>
    </xf>
    <xf numFmtId="49" fontId="0" fillId="13" borderId="2" xfId="0" applyNumberForma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vertical="center" wrapText="1"/>
    </xf>
    <xf numFmtId="0" fontId="11" fillId="0" borderId="10" xfId="0" applyFont="1" applyFill="1" applyBorder="1" applyAlignment="1" applyProtection="1">
      <alignment vertical="center" wrapText="1"/>
    </xf>
    <xf numFmtId="0" fontId="13" fillId="0" borderId="22" xfId="0" applyNumberFormat="1" applyFont="1" applyFill="1" applyBorder="1" applyAlignment="1" applyProtection="1">
      <alignment horizontal="center" vertical="center" wrapText="1"/>
      <protection hidden="1"/>
    </xf>
    <xf numFmtId="49" fontId="0" fillId="0" borderId="0" xfId="0" applyNumberFormat="1" applyFont="1" applyFill="1" applyAlignment="1" applyProtection="1">
      <alignment vertical="center" wrapText="1"/>
    </xf>
    <xf numFmtId="0" fontId="0" fillId="0" borderId="0" xfId="0" applyFill="1" applyAlignment="1" applyProtection="1">
      <alignment vertical="center" wrapText="1"/>
    </xf>
    <xf numFmtId="49" fontId="0" fillId="13" borderId="2" xfId="0" applyNumberFormat="1" applyFont="1" applyFill="1" applyBorder="1" applyAlignment="1" applyProtection="1">
      <alignment horizontal="center" vertical="center" wrapText="1"/>
      <protection locked="0"/>
    </xf>
    <xf numFmtId="0" fontId="0" fillId="0" borderId="0" xfId="0" applyNumberFormat="1" applyFont="1" applyFill="1" applyAlignment="1" applyProtection="1">
      <alignment vertical="center" wrapText="1"/>
    </xf>
    <xf numFmtId="0" fontId="0" fillId="0" borderId="3" xfId="0" applyFont="1" applyFill="1" applyBorder="1" applyAlignment="1" applyProtection="1">
      <alignment wrapText="1"/>
    </xf>
    <xf numFmtId="0" fontId="0" fillId="0" borderId="10" xfId="0" applyFont="1" applyFill="1" applyBorder="1" applyAlignment="1" applyProtection="1">
      <alignment wrapText="1"/>
    </xf>
    <xf numFmtId="0" fontId="0" fillId="0" borderId="0" xfId="0" applyFont="1" applyAlignment="1">
      <alignment horizontal="justify" vertical="center"/>
    </xf>
    <xf numFmtId="0" fontId="14" fillId="0" borderId="0" xfId="0" applyFont="1" applyAlignment="1">
      <alignment horizontal="justify" vertical="center"/>
    </xf>
    <xf numFmtId="0" fontId="0" fillId="0" borderId="0" xfId="0" applyAlignment="1">
      <alignment horizontal="justify" vertical="center"/>
    </xf>
    <xf numFmtId="49" fontId="1" fillId="0" borderId="2" xfId="0" quotePrefix="1" applyNumberFormat="1" applyFont="1" applyBorder="1" applyAlignment="1">
      <alignment horizontal="center" vertical="center"/>
    </xf>
    <xf numFmtId="49" fontId="1" fillId="7" borderId="2" xfId="0" quotePrefix="1" applyNumberFormat="1" applyFont="1" applyFill="1" applyBorder="1" applyAlignment="1">
      <alignment horizontal="center" vertical="center"/>
    </xf>
    <xf numFmtId="0" fontId="12" fillId="6" borderId="18" xfId="0" applyFont="1" applyFill="1" applyBorder="1" applyAlignment="1" applyProtection="1">
      <alignment horizontal="center" vertical="center" wrapText="1"/>
    </xf>
    <xf numFmtId="0" fontId="12" fillId="6" borderId="19" xfId="0" applyFont="1" applyFill="1" applyBorder="1" applyAlignment="1" applyProtection="1">
      <alignment horizontal="center" vertical="center" wrapText="1"/>
    </xf>
    <xf numFmtId="0" fontId="13" fillId="6" borderId="19" xfId="0" applyFont="1" applyFill="1" applyBorder="1" applyAlignment="1" applyProtection="1">
      <alignment horizontal="left" vertical="center" wrapText="1"/>
      <protection hidden="1"/>
    </xf>
    <xf numFmtId="0" fontId="13" fillId="6" borderId="23" xfId="0" applyFont="1" applyFill="1" applyBorder="1" applyAlignment="1" applyProtection="1">
      <alignment horizontal="left" vertical="center" wrapText="1"/>
      <protection hidden="1"/>
    </xf>
    <xf numFmtId="0" fontId="12" fillId="0" borderId="20"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wrapText="1"/>
    </xf>
    <xf numFmtId="0" fontId="13" fillId="0" borderId="21" xfId="0" applyFont="1" applyFill="1" applyBorder="1" applyAlignment="1" applyProtection="1">
      <alignment horizontal="left" vertical="center" wrapText="1"/>
      <protection hidden="1"/>
    </xf>
    <xf numFmtId="0" fontId="13" fillId="0" borderId="24"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wrapText="1"/>
      <protection hidden="1"/>
    </xf>
    <xf numFmtId="0" fontId="12" fillId="10" borderId="16" xfId="0" applyFont="1" applyFill="1" applyBorder="1" applyAlignment="1" applyProtection="1">
      <alignment horizontal="center" vertical="center" wrapText="1"/>
    </xf>
    <xf numFmtId="0" fontId="12" fillId="10" borderId="17" xfId="0" applyFont="1" applyFill="1" applyBorder="1" applyAlignment="1" applyProtection="1">
      <alignment horizontal="center" vertical="center" wrapText="1"/>
    </xf>
    <xf numFmtId="49" fontId="13" fillId="10" borderId="25" xfId="0" applyNumberFormat="1" applyFont="1" applyFill="1" applyBorder="1" applyAlignment="1" applyProtection="1">
      <alignment horizontal="center" vertical="center" wrapText="1"/>
      <protection locked="0"/>
    </xf>
    <xf numFmtId="49" fontId="13" fillId="10" borderId="26" xfId="0" applyNumberFormat="1" applyFont="1" applyFill="1" applyBorder="1" applyAlignment="1" applyProtection="1">
      <alignment horizontal="center" vertical="center" wrapText="1"/>
      <protection locked="0"/>
    </xf>
    <xf numFmtId="0" fontId="12" fillId="11" borderId="18" xfId="0" applyFont="1" applyFill="1" applyBorder="1" applyAlignment="1" applyProtection="1">
      <alignment horizontal="center" vertical="center" wrapText="1"/>
    </xf>
    <xf numFmtId="0" fontId="12" fillId="11" borderId="19" xfId="0" applyFont="1" applyFill="1" applyBorder="1" applyAlignment="1" applyProtection="1">
      <alignment horizontal="center" vertical="center" wrapText="1"/>
    </xf>
    <xf numFmtId="0" fontId="13" fillId="11" borderId="19" xfId="0" applyNumberFormat="1" applyFont="1" applyFill="1" applyBorder="1" applyAlignment="1" applyProtection="1">
      <alignment horizontal="center" vertical="center" wrapText="1"/>
      <protection hidden="1"/>
    </xf>
    <xf numFmtId="0" fontId="13" fillId="11" borderId="23" xfId="0" applyNumberFormat="1" applyFont="1" applyFill="1" applyBorder="1" applyAlignment="1" applyProtection="1">
      <alignment horizontal="center" vertical="center" wrapText="1"/>
      <protection hidden="1"/>
    </xf>
    <xf numFmtId="0" fontId="12" fillId="0" borderId="1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protection hidden="1"/>
    </xf>
    <xf numFmtId="0" fontId="13" fillId="0" borderId="23" xfId="0" applyFont="1" applyFill="1" applyBorder="1" applyAlignment="1" applyProtection="1">
      <alignment horizontal="center" vertical="center" wrapText="1"/>
      <protection hidden="1"/>
    </xf>
    <xf numFmtId="0" fontId="0" fillId="0" borderId="2" xfId="0" applyFill="1" applyBorder="1" applyAlignment="1" applyProtection="1">
      <alignment vertical="center" wrapText="1"/>
    </xf>
    <xf numFmtId="0" fontId="0" fillId="0" borderId="2" xfId="0" applyFont="1" applyFill="1" applyBorder="1" applyAlignment="1" applyProtection="1">
      <alignment vertical="center" wrapText="1"/>
    </xf>
    <xf numFmtId="0" fontId="0" fillId="12" borderId="5" xfId="0" applyFill="1" applyBorder="1" applyAlignment="1" applyProtection="1">
      <alignment horizontal="left" vertical="center" wrapText="1"/>
    </xf>
    <xf numFmtId="0" fontId="0" fillId="12" borderId="12" xfId="0" applyFill="1" applyBorder="1" applyAlignment="1" applyProtection="1">
      <alignment horizontal="left" vertical="center" wrapText="1"/>
    </xf>
    <xf numFmtId="0" fontId="0" fillId="12" borderId="9" xfId="0" applyFill="1" applyBorder="1" applyAlignment="1" applyProtection="1">
      <alignment horizontal="left" vertical="center" wrapText="1"/>
    </xf>
    <xf numFmtId="0" fontId="0" fillId="12" borderId="13" xfId="0" applyFill="1" applyBorder="1" applyAlignment="1" applyProtection="1">
      <alignment horizontal="left" vertical="center" wrapText="1"/>
    </xf>
    <xf numFmtId="0" fontId="0" fillId="12" borderId="4" xfId="0" applyFill="1" applyBorder="1" applyAlignment="1" applyProtection="1">
      <alignment horizontal="left" vertical="center" wrapText="1"/>
    </xf>
    <xf numFmtId="0" fontId="0" fillId="12" borderId="15" xfId="0" applyFill="1" applyBorder="1" applyAlignment="1" applyProtection="1">
      <alignment horizontal="left" vertical="center" wrapText="1"/>
    </xf>
    <xf numFmtId="0" fontId="11" fillId="0" borderId="0" xfId="0" applyFont="1" applyFill="1" applyAlignment="1" applyProtection="1">
      <alignment vertical="center" wrapText="1"/>
    </xf>
    <xf numFmtId="0" fontId="0" fillId="12" borderId="2" xfId="0" applyFill="1" applyBorder="1" applyAlignment="1" applyProtection="1">
      <alignment vertical="center" wrapText="1"/>
    </xf>
    <xf numFmtId="0" fontId="0" fillId="12" borderId="2" xfId="0" applyFont="1" applyFill="1" applyBorder="1" applyAlignment="1" applyProtection="1">
      <alignment vertical="center" wrapText="1"/>
    </xf>
    <xf numFmtId="49" fontId="0" fillId="13" borderId="1" xfId="0" applyNumberFormat="1" applyFont="1" applyFill="1" applyBorder="1" applyAlignment="1" applyProtection="1">
      <alignment horizontal="center" vertical="center" wrapText="1"/>
      <protection locked="0"/>
    </xf>
    <xf numFmtId="49" fontId="0" fillId="13" borderId="3"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vertical="center" wrapText="1"/>
    </xf>
    <xf numFmtId="49" fontId="13" fillId="10" borderId="17"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0" borderId="5"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4"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1" fillId="2" borderId="1" xfId="0" applyFont="1" applyFill="1" applyBorder="1" applyAlignment="1" applyProtection="1">
      <alignment horizontal="left" vertical="center"/>
      <protection locked="0"/>
    </xf>
  </cellXfs>
  <cellStyles count="4">
    <cellStyle name="Нейтральный" xfId="1" builtinId="28"/>
    <cellStyle name="Обычный" xfId="0" builtinId="0"/>
    <cellStyle name="Плохой" xfId="3" builtinId="27"/>
    <cellStyle name="Хороший" xfId="2" builtinId="26"/>
  </cellStyles>
  <dxfs count="10">
    <dxf>
      <fill>
        <patternFill patternType="solid">
          <fgColor indexed="10"/>
          <bgColor indexed="26"/>
        </patternFill>
      </fill>
    </dxf>
    <dxf>
      <fill>
        <patternFill patternType="solid">
          <fgColor indexed="10"/>
          <bgColor indexed="13"/>
        </patternFill>
      </fill>
    </dxf>
    <dxf>
      <fill>
        <patternFill patternType="solid">
          <fgColor indexed="10"/>
          <bgColor indexed="10"/>
        </patternFill>
      </fill>
    </dxf>
    <dxf>
      <fill>
        <patternFill patternType="solid">
          <fgColor indexed="10"/>
          <bgColor indexed="10"/>
        </patternFill>
      </fill>
    </dxf>
    <dxf>
      <fill>
        <patternFill patternType="solid">
          <fgColor indexed="10"/>
          <bgColor indexed="10"/>
        </patternFill>
      </fill>
    </dxf>
    <dxf>
      <fill>
        <patternFill patternType="solid">
          <fgColor indexed="10"/>
          <bgColor indexed="26"/>
        </patternFill>
      </fill>
    </dxf>
    <dxf>
      <fill>
        <patternFill patternType="solid">
          <fgColor indexed="10"/>
          <bgColor indexed="13"/>
        </patternFill>
      </fill>
    </dxf>
    <dxf>
      <fill>
        <patternFill patternType="solid">
          <fgColor indexed="10"/>
          <bgColor indexed="10"/>
        </patternFill>
      </fill>
    </dxf>
    <dxf>
      <fill>
        <patternFill patternType="solid">
          <fgColor indexed="10"/>
          <bgColor indexed="10"/>
        </patternFill>
      </fill>
    </dxf>
    <dxf>
      <fill>
        <patternFill patternType="solid">
          <fgColor indexed="10"/>
          <bgColor indexed="10"/>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28575</xdr:rowOff>
    </xdr:from>
    <xdr:to>
      <xdr:col>5</xdr:col>
      <xdr:colOff>1962150</xdr:colOff>
      <xdr:row>1</xdr:row>
      <xdr:rowOff>1238250</xdr:rowOff>
    </xdr:to>
    <xdr:pic>
      <xdr:nvPicPr>
        <xdr:cNvPr id="14338" name="Picture 1" descr="rId1">
          <a:extLst>
            <a:ext uri="{FF2B5EF4-FFF2-40B4-BE49-F238E27FC236}">
              <a16:creationId xmlns:a16="http://schemas.microsoft.com/office/drawing/2014/main" id="{00000000-0008-0000-0000-000002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395970" y="93345"/>
          <a:ext cx="1962150" cy="12096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1</xdr:row>
      <xdr:rowOff>0</xdr:rowOff>
    </xdr:from>
    <xdr:to>
      <xdr:col>3</xdr:col>
      <xdr:colOff>733425</xdr:colOff>
      <xdr:row>1</xdr:row>
      <xdr:rowOff>1238250</xdr:rowOff>
    </xdr:to>
    <xdr:pic>
      <xdr:nvPicPr>
        <xdr:cNvPr id="14339" name="Picture 3" descr="rId2">
          <a:extLst>
            <a:ext uri="{FF2B5EF4-FFF2-40B4-BE49-F238E27FC236}">
              <a16:creationId xmlns:a16="http://schemas.microsoft.com/office/drawing/2014/main" id="{00000000-0008-0000-0000-0000033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68195" y="64770"/>
          <a:ext cx="1979930" cy="12382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57150</xdr:rowOff>
    </xdr:from>
    <xdr:to>
      <xdr:col>5</xdr:col>
      <xdr:colOff>2247900</xdr:colOff>
      <xdr:row>1</xdr:row>
      <xdr:rowOff>1428750</xdr:rowOff>
    </xdr:to>
    <xdr:pic>
      <xdr:nvPicPr>
        <xdr:cNvPr id="2050" name="Picture 167" descr="P">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6924"/>
        <a:stretch>
          <a:fillRect/>
        </a:stretch>
      </xdr:blipFill>
      <xdr:spPr>
        <a:xfrm>
          <a:off x="6207760" y="57150"/>
          <a:ext cx="4436110" cy="1436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12</xdr:row>
      <xdr:rowOff>0</xdr:rowOff>
    </xdr:from>
    <xdr:to>
      <xdr:col>5</xdr:col>
      <xdr:colOff>2533650</xdr:colOff>
      <xdr:row>12</xdr:row>
      <xdr:rowOff>1419225</xdr:rowOff>
    </xdr:to>
    <xdr:pic>
      <xdr:nvPicPr>
        <xdr:cNvPr id="2051" name="图片 99" descr="rId2">
          <a:extLst>
            <a:ext uri="{FF2B5EF4-FFF2-40B4-BE49-F238E27FC236}">
              <a16:creationId xmlns:a16="http://schemas.microsoft.com/office/drawing/2014/main" id="{00000000-0008-0000-0100-00000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18777"/>
        <a:stretch>
          <a:fillRect/>
        </a:stretch>
      </xdr:blipFill>
      <xdr:spPr>
        <a:xfrm>
          <a:off x="3314700" y="5705475"/>
          <a:ext cx="76149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2438400</xdr:colOff>
      <xdr:row>12</xdr:row>
      <xdr:rowOff>762000</xdr:rowOff>
    </xdr:from>
    <xdr:to>
      <xdr:col>4</xdr:col>
      <xdr:colOff>1962150</xdr:colOff>
      <xdr:row>12</xdr:row>
      <xdr:rowOff>1057275</xdr:rowOff>
    </xdr:to>
    <xdr:sp macro="" textlink="">
      <xdr:nvSpPr>
        <xdr:cNvPr id="2054" name="圆角矩形 7">
          <a:extLst>
            <a:ext uri="{FF2B5EF4-FFF2-40B4-BE49-F238E27FC236}">
              <a16:creationId xmlns:a16="http://schemas.microsoft.com/office/drawing/2014/main" id="{00000000-0008-0000-0100-000006080000}"/>
            </a:ext>
          </a:extLst>
        </xdr:cNvPr>
        <xdr:cNvSpPr>
          <a:spLocks noChangeArrowheads="1"/>
        </xdr:cNvSpPr>
      </xdr:nvSpPr>
      <xdr:spPr>
        <a:xfrm>
          <a:off x="5753100" y="5705475"/>
          <a:ext cx="2064385" cy="0"/>
        </a:xfrm>
        <a:custGeom>
          <a:avLst/>
          <a:gdLst>
            <a:gd name="T0" fmla="*/ 0 w 2085975"/>
            <a:gd name="T1" fmla="*/ 0 w 2085975"/>
            <a:gd name="T2" fmla="*/ 2085975 w 2085975"/>
            <a:gd name="T3" fmla="*/ 2085975 w 2085975"/>
            <a:gd name="T4" fmla="*/ 2085975 w 2085975"/>
            <a:gd name="T5" fmla="*/ 2085975 w 2085975"/>
            <a:gd name="T6" fmla="*/ 0 w 2085975"/>
            <a:gd name="T7" fmla="*/ 0 w 2085975"/>
            <a:gd name="T8" fmla="*/ 0 w 2085975"/>
            <a:gd name="T9" fmla="*/ 2085975 w 2085975"/>
          </a:gdLst>
          <a:ahLst/>
          <a:cxnLst>
            <a:cxn ang="0">
              <a:pos x="T0" y="0"/>
            </a:cxn>
            <a:cxn ang="0">
              <a:pos x="T1" y="0"/>
            </a:cxn>
            <a:cxn ang="0">
              <a:pos x="T2" y="0"/>
            </a:cxn>
            <a:cxn ang="0">
              <a:pos x="T3" y="0"/>
            </a:cxn>
            <a:cxn ang="0">
              <a:pos x="T4" y="0"/>
            </a:cxn>
            <a:cxn ang="0">
              <a:pos x="T5" y="0"/>
            </a:cxn>
            <a:cxn ang="0">
              <a:pos x="T6" y="0"/>
            </a:cxn>
            <a:cxn ang="0">
              <a:pos x="T7" y="0"/>
            </a:cxn>
          </a:cxnLst>
          <a:rect l="T8" t="0" r="T9" b="0"/>
          <a:pathLst>
            <a:path w="2085975">
              <a:moveTo>
                <a:pt x="0" y="0"/>
              </a:moveTo>
              <a:lnTo>
                <a:pt x="0" y="0"/>
              </a:lnTo>
              <a:lnTo>
                <a:pt x="2085975" y="0"/>
              </a:lnTo>
              <a:lnTo>
                <a:pt x="0" y="0"/>
              </a:lnTo>
              <a:close/>
            </a:path>
          </a:pathLst>
        </a:custGeom>
        <a:noFill/>
        <a:ln w="31750">
          <a:solidFill>
            <a:srgbClr val="FF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19</xdr:row>
      <xdr:rowOff>0</xdr:rowOff>
    </xdr:from>
    <xdr:to>
      <xdr:col>5</xdr:col>
      <xdr:colOff>2533650</xdr:colOff>
      <xdr:row>19</xdr:row>
      <xdr:rowOff>1419225</xdr:rowOff>
    </xdr:to>
    <xdr:pic>
      <xdr:nvPicPr>
        <xdr:cNvPr id="2056" name="图片8" descr="rId2">
          <a:extLst>
            <a:ext uri="{FF2B5EF4-FFF2-40B4-BE49-F238E27FC236}">
              <a16:creationId xmlns:a16="http://schemas.microsoft.com/office/drawing/2014/main" id="{00000000-0008-0000-0100-000008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r="18777"/>
        <a:stretch>
          <a:fillRect/>
        </a:stretch>
      </xdr:blipFill>
      <xdr:spPr>
        <a:xfrm>
          <a:off x="3314700" y="5705475"/>
          <a:ext cx="76149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133350</xdr:colOff>
      <xdr:row>19</xdr:row>
      <xdr:rowOff>1085850</xdr:rowOff>
    </xdr:from>
    <xdr:to>
      <xdr:col>5</xdr:col>
      <xdr:colOff>1724025</xdr:colOff>
      <xdr:row>19</xdr:row>
      <xdr:rowOff>1371600</xdr:rowOff>
    </xdr:to>
    <xdr:sp macro="" textlink="">
      <xdr:nvSpPr>
        <xdr:cNvPr id="2057" name="圆角矩形 10">
          <a:extLst>
            <a:ext uri="{FF2B5EF4-FFF2-40B4-BE49-F238E27FC236}">
              <a16:creationId xmlns:a16="http://schemas.microsoft.com/office/drawing/2014/main" id="{00000000-0008-0000-0100-000009080000}"/>
            </a:ext>
          </a:extLst>
        </xdr:cNvPr>
        <xdr:cNvSpPr>
          <a:spLocks noChangeArrowheads="1"/>
        </xdr:cNvSpPr>
      </xdr:nvSpPr>
      <xdr:spPr>
        <a:xfrm>
          <a:off x="3448050" y="5705475"/>
          <a:ext cx="6671945" cy="0"/>
        </a:xfrm>
        <a:custGeom>
          <a:avLst/>
          <a:gdLst>
            <a:gd name="T0" fmla="*/ 0 w 6715125"/>
            <a:gd name="T1" fmla="*/ 0 w 6715125"/>
            <a:gd name="T2" fmla="*/ 6715125 w 6715125"/>
            <a:gd name="T3" fmla="*/ 6715125 w 6715125"/>
            <a:gd name="T4" fmla="*/ 6715125 w 6715125"/>
            <a:gd name="T5" fmla="*/ 6715125 w 6715125"/>
            <a:gd name="T6" fmla="*/ 0 w 6715125"/>
            <a:gd name="T7" fmla="*/ 0 w 6715125"/>
            <a:gd name="T8" fmla="*/ 0 w 6715125"/>
            <a:gd name="T9" fmla="*/ 6715125 w 6715125"/>
          </a:gdLst>
          <a:ahLst/>
          <a:cxnLst>
            <a:cxn ang="0">
              <a:pos x="T0" y="0"/>
            </a:cxn>
            <a:cxn ang="0">
              <a:pos x="T1" y="0"/>
            </a:cxn>
            <a:cxn ang="0">
              <a:pos x="T2" y="0"/>
            </a:cxn>
            <a:cxn ang="0">
              <a:pos x="T3" y="0"/>
            </a:cxn>
            <a:cxn ang="0">
              <a:pos x="T4" y="0"/>
            </a:cxn>
            <a:cxn ang="0">
              <a:pos x="T5" y="0"/>
            </a:cxn>
            <a:cxn ang="0">
              <a:pos x="T6" y="0"/>
            </a:cxn>
            <a:cxn ang="0">
              <a:pos x="T7" y="0"/>
            </a:cxn>
          </a:cxnLst>
          <a:rect l="T8" t="0" r="T9" b="0"/>
          <a:pathLst>
            <a:path w="6715125">
              <a:moveTo>
                <a:pt x="0" y="0"/>
              </a:moveTo>
              <a:lnTo>
                <a:pt x="0" y="0"/>
              </a:lnTo>
              <a:lnTo>
                <a:pt x="6715125" y="0"/>
              </a:lnTo>
              <a:lnTo>
                <a:pt x="0" y="0"/>
              </a:lnTo>
              <a:close/>
            </a:path>
          </a:pathLst>
        </a:custGeom>
        <a:noFill/>
        <a:ln w="31750">
          <a:solidFill>
            <a:srgbClr val="FF0000"/>
          </a:solidFill>
          <a:rou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333375</xdr:colOff>
      <xdr:row>1</xdr:row>
      <xdr:rowOff>0</xdr:rowOff>
    </xdr:from>
    <xdr:to>
      <xdr:col>3</xdr:col>
      <xdr:colOff>1600200</xdr:colOff>
      <xdr:row>1</xdr:row>
      <xdr:rowOff>1409700</xdr:rowOff>
    </xdr:to>
    <xdr:pic>
      <xdr:nvPicPr>
        <xdr:cNvPr id="2058" name="Picture 176" descr="G">
          <a:extLst>
            <a:ext uri="{FF2B5EF4-FFF2-40B4-BE49-F238E27FC236}">
              <a16:creationId xmlns:a16="http://schemas.microsoft.com/office/drawing/2014/main" id="{00000000-0008-0000-0100-00000A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042795" y="64770"/>
          <a:ext cx="287210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xdr:colOff>
      <xdr:row>152</xdr:row>
      <xdr:rowOff>76200</xdr:rowOff>
    </xdr:from>
    <xdr:to>
      <xdr:col>6</xdr:col>
      <xdr:colOff>2066925</xdr:colOff>
      <xdr:row>174</xdr:row>
      <xdr:rowOff>165735</xdr:rowOff>
    </xdr:to>
    <xdr:pic>
      <xdr:nvPicPr>
        <xdr:cNvPr id="11513" name="Picture 1" descr="rId1">
          <a:extLst>
            <a:ext uri="{FF2B5EF4-FFF2-40B4-BE49-F238E27FC236}">
              <a16:creationId xmlns:a16="http://schemas.microsoft.com/office/drawing/2014/main" id="{00000000-0008-0000-0300-0000F9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656205" y="27337385"/>
          <a:ext cx="5154930"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roun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topLeftCell="C2" zoomScale="61" zoomScaleNormal="61" workbookViewId="0">
      <selection activeCell="D4" sqref="D4:E4"/>
    </sheetView>
  </sheetViews>
  <sheetFormatPr defaultColWidth="9" defaultRowHeight="15.6"/>
  <cols>
    <col min="1" max="1" width="22.59765625" customWidth="1"/>
    <col min="2" max="2" width="4.59765625" style="113" customWidth="1"/>
    <col min="3" max="3" width="16.59765625" style="113" customWidth="1"/>
    <col min="4" max="6" width="33.59765625" style="113" customWidth="1"/>
    <col min="7" max="16384" width="9" style="113"/>
  </cols>
  <sheetData>
    <row r="1" spans="2:12" ht="5.0999999999999996" customHeight="1"/>
    <row r="2" spans="2:12" ht="120" customHeight="1">
      <c r="B2" s="114"/>
      <c r="C2" s="129" t="s">
        <v>0</v>
      </c>
      <c r="D2" s="115"/>
      <c r="E2" s="115"/>
      <c r="F2" s="130" t="s">
        <v>1</v>
      </c>
      <c r="I2" s="131"/>
      <c r="J2" s="132"/>
    </row>
    <row r="3" spans="2:12" ht="9.9" customHeight="1">
      <c r="B3" s="116"/>
      <c r="C3" s="116"/>
      <c r="D3" s="116"/>
      <c r="E3" s="116"/>
      <c r="F3" s="116"/>
      <c r="I3" s="133"/>
      <c r="J3" s="133"/>
    </row>
    <row r="4" spans="2:12" ht="30" customHeight="1">
      <c r="B4" s="146" t="s">
        <v>2</v>
      </c>
      <c r="C4" s="147"/>
      <c r="D4" s="148" t="s">
        <v>3</v>
      </c>
      <c r="E4" s="149"/>
      <c r="F4" s="124" t="str">
        <f>'P6-10K Fault alarm code'!S18</f>
        <v>Fault</v>
      </c>
      <c r="G4" s="125"/>
      <c r="I4" s="133"/>
      <c r="J4" s="133"/>
    </row>
    <row r="5" spans="2:12" ht="18" customHeight="1">
      <c r="B5" s="150" t="s">
        <v>4</v>
      </c>
      <c r="C5" s="151"/>
      <c r="D5" s="152" t="str">
        <f>'P6-10K Fault alarm code'!S17</f>
        <v>Bypass mode (standby mode or shuntdown mode) Negative power fault；To fault mode,bypass output</v>
      </c>
      <c r="E5" s="152"/>
      <c r="F5" s="153"/>
      <c r="G5" s="125"/>
      <c r="H5" s="126"/>
      <c r="I5" s="133"/>
      <c r="J5" s="133"/>
    </row>
    <row r="6" spans="2:12" ht="18" customHeight="1">
      <c r="B6" s="154" t="str">
        <f>IF('P6-10K Fault alarm code'!T24="0","","User behavior")</f>
        <v>User behavior</v>
      </c>
      <c r="C6" s="155"/>
      <c r="D6" s="156" t="str">
        <f ca="1">'P6-10K Fault alarm code'!S19</f>
        <v>Normal fault</v>
      </c>
      <c r="E6" s="156"/>
      <c r="F6" s="157"/>
      <c r="G6" s="125"/>
      <c r="H6" s="126"/>
      <c r="I6" s="133"/>
      <c r="J6" s="133"/>
    </row>
    <row r="7" spans="2:12" ht="80.099999999999994" customHeight="1">
      <c r="B7" s="136" t="str">
        <f>IF('P6-10K Fault alarm code'!T24="0","","Advice")</f>
        <v>Advice</v>
      </c>
      <c r="C7" s="137"/>
      <c r="D7" s="138" t="str">
        <f>'P6-10K Fault alarm code'!S22</f>
        <v>Check whether feedback loads connected to single UPS or not;check whether feedback loads connected to parallel UPS or not,and their parallel wires are good or not.</v>
      </c>
      <c r="E7" s="138"/>
      <c r="F7" s="139"/>
      <c r="G7" s="125"/>
      <c r="H7" s="126"/>
      <c r="I7" s="133"/>
      <c r="J7" s="133"/>
      <c r="L7" s="128"/>
    </row>
    <row r="8" spans="2:12" ht="80.099999999999994" customHeight="1">
      <c r="B8" s="140" t="str">
        <f>IF('P6-10K Fault alarm code'!T24="0","",IF(F4="Fault","Instruction",""))</f>
        <v>Instruction</v>
      </c>
      <c r="C8" s="141"/>
      <c r="D8" s="142" t="str">
        <f>'P6-10K Fault alarm code'!S23</f>
        <v>Remove all the loads, and start UPS again.</v>
      </c>
      <c r="E8" s="142"/>
      <c r="F8" s="143"/>
      <c r="G8" s="125"/>
      <c r="H8" s="126"/>
      <c r="I8" s="133"/>
    </row>
    <row r="9" spans="2:12" ht="9.9" customHeight="1">
      <c r="B9" s="117"/>
      <c r="C9" s="117"/>
      <c r="D9" s="118"/>
      <c r="E9" s="118"/>
      <c r="F9" s="118"/>
      <c r="G9" s="125"/>
      <c r="H9" s="126"/>
    </row>
    <row r="10" spans="2:12" ht="63.9" customHeight="1">
      <c r="B10" s="144" t="s">
        <v>5</v>
      </c>
      <c r="C10" s="144"/>
      <c r="D10" s="145"/>
      <c r="E10" s="145"/>
      <c r="F10" s="145"/>
      <c r="G10" s="125"/>
      <c r="H10" s="126"/>
    </row>
    <row r="11" spans="2:12">
      <c r="G11" s="125"/>
    </row>
    <row r="12" spans="2:12">
      <c r="G12" s="125"/>
    </row>
    <row r="13" spans="2:12">
      <c r="G13" s="125"/>
    </row>
    <row r="14" spans="2:12">
      <c r="G14" s="125"/>
    </row>
    <row r="15" spans="2:12">
      <c r="G15" s="125"/>
    </row>
    <row r="16" spans="2:12">
      <c r="G16" s="125"/>
    </row>
    <row r="17" spans="7:7">
      <c r="G17" s="125"/>
    </row>
    <row r="18" spans="7:7">
      <c r="G18" s="125"/>
    </row>
    <row r="19" spans="7:7">
      <c r="G19" s="125"/>
    </row>
    <row r="20" spans="7:7">
      <c r="G20" s="125"/>
    </row>
    <row r="21" spans="7:7">
      <c r="G21" s="125"/>
    </row>
    <row r="22" spans="7:7">
      <c r="G22" s="125"/>
    </row>
    <row r="23" spans="7:7">
      <c r="G23" s="125"/>
    </row>
    <row r="24" spans="7:7">
      <c r="G24" s="125"/>
    </row>
    <row r="25" spans="7:7">
      <c r="G25" s="125"/>
    </row>
    <row r="26" spans="7:7">
      <c r="G26" s="125"/>
    </row>
    <row r="27" spans="7:7">
      <c r="G27" s="125"/>
    </row>
  </sheetData>
  <protectedRanges>
    <protectedRange password="C483" sqref="D4" name="区域1_1" securityDescriptor="O:WDG:WDD:"/>
  </protectedRanges>
  <mergeCells count="11">
    <mergeCell ref="B4:C4"/>
    <mergeCell ref="D4:E4"/>
    <mergeCell ref="B5:C5"/>
    <mergeCell ref="D5:F5"/>
    <mergeCell ref="B6:C6"/>
    <mergeCell ref="D6:F6"/>
    <mergeCell ref="B7:C7"/>
    <mergeCell ref="D7:F7"/>
    <mergeCell ref="B8:C8"/>
    <mergeCell ref="D8:F8"/>
    <mergeCell ref="B10:F10"/>
  </mergeCells>
  <conditionalFormatting sqref="F4">
    <cfRule type="expression" dxfId="9" priority="1" stopIfTrue="1">
      <formula>$F$4="Fault"</formula>
    </cfRule>
  </conditionalFormatting>
  <conditionalFormatting sqref="D5:F5">
    <cfRule type="expression" dxfId="8" priority="5" stopIfTrue="1">
      <formula>$D$5="信息输入有误！请确认后重新输入！"</formula>
    </cfRule>
  </conditionalFormatting>
  <conditionalFormatting sqref="B6:F6">
    <cfRule type="expression" dxfId="7" priority="2" stopIfTrue="1">
      <formula>$D$6="Please get in touch with nearby EAST service branches or offices"</formula>
    </cfRule>
    <cfRule type="expression" dxfId="6" priority="3" stopIfTrue="1">
      <formula>$D$6="Normal fault"</formula>
    </cfRule>
    <cfRule type="expression" dxfId="5" priority="4" stopIfTrue="1">
      <formula>$D$6=""</formula>
    </cfRule>
  </conditionalFormatting>
  <dataValidations count="1">
    <dataValidation errorStyle="warning" allowBlank="1" showErrorMessage="1" errorTitle="历史记录码出错！" error="请重新输入正确的历史记录码！" sqref="D4 F4" xr:uid="{00000000-0002-0000-0000-000000000000}"/>
  </dataValidations>
  <pageMargins left="0.69930555555555596" right="0.69930555555555596" top="0.75" bottom="0.75" header="0.3" footer="0.3"/>
  <pageSetup paperSize="9"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showGridLines="0" tabSelected="1" zoomScaleNormal="100" workbookViewId="0">
      <selection activeCell="D6" sqref="D6:F6"/>
    </sheetView>
  </sheetViews>
  <sheetFormatPr defaultColWidth="9" defaultRowHeight="15.6"/>
  <cols>
    <col min="1" max="1" width="22.59765625" customWidth="1"/>
    <col min="2" max="2" width="4.59765625" style="113" customWidth="1"/>
    <col min="3" max="3" width="16.59765625" style="113" customWidth="1"/>
    <col min="4" max="6" width="33.59765625" style="113" customWidth="1"/>
    <col min="7" max="16384" width="9" style="113"/>
  </cols>
  <sheetData>
    <row r="1" spans="2:12" ht="5.0999999999999996" customHeight="1"/>
    <row r="2" spans="2:12" ht="120" customHeight="1">
      <c r="B2" s="114"/>
      <c r="C2" s="115"/>
      <c r="D2" s="115"/>
      <c r="E2" s="115"/>
      <c r="F2" s="123"/>
    </row>
    <row r="3" spans="2:12" ht="9.9" customHeight="1">
      <c r="B3" s="116"/>
      <c r="C3" s="116"/>
      <c r="D3" s="116"/>
      <c r="E3" s="116"/>
      <c r="F3" s="116"/>
    </row>
    <row r="4" spans="2:12" ht="30" customHeight="1">
      <c r="B4" s="146" t="s">
        <v>6</v>
      </c>
      <c r="C4" s="147"/>
      <c r="D4" s="172" t="s">
        <v>1202</v>
      </c>
      <c r="E4" s="172"/>
      <c r="F4" s="124" t="str">
        <f>'P10-30K History (LCD query) '!S18</f>
        <v>Event</v>
      </c>
      <c r="G4" s="125"/>
      <c r="J4" s="128"/>
    </row>
    <row r="5" spans="2:12" ht="28.8" customHeight="1">
      <c r="B5" s="150" t="s">
        <v>7</v>
      </c>
      <c r="C5" s="151"/>
      <c r="D5" s="152" t="str">
        <f>'P10-30K History (LCD query) '!Q11</f>
        <v>Battery mode； UPS进入电池模式，历史记录显示005</v>
      </c>
      <c r="E5" s="152"/>
      <c r="F5" s="153"/>
      <c r="G5" s="125"/>
      <c r="H5" s="126"/>
    </row>
    <row r="6" spans="2:12" ht="18" customHeight="1">
      <c r="B6" s="154" t="str">
        <f>IF('P10-30K History (LCD query) '!R18="0","","User behavior")</f>
        <v>User behavior</v>
      </c>
      <c r="C6" s="155"/>
      <c r="D6" s="156" t="str">
        <f>'P10-30K History (LCD query) '!Q5</f>
        <v>Normal working</v>
      </c>
      <c r="E6" s="156"/>
      <c r="F6" s="157"/>
      <c r="G6" s="125"/>
      <c r="H6" s="126"/>
    </row>
    <row r="7" spans="2:12" ht="80.099999999999994" customHeight="1">
      <c r="B7" s="136" t="str">
        <f>IF('P10-30K History (LCD query) '!R18="0","","Advice")</f>
        <v>Advice</v>
      </c>
      <c r="C7" s="137"/>
      <c r="D7" s="138" t="str">
        <f>'P10-30K History (LCD query) '!Q16</f>
        <v>需结合告警内容或故障内容进行分析</v>
      </c>
      <c r="E7" s="138"/>
      <c r="F7" s="139"/>
      <c r="G7" s="125"/>
      <c r="H7" s="126"/>
      <c r="L7" s="128"/>
    </row>
    <row r="8" spans="2:12" ht="80.099999999999994" customHeight="1">
      <c r="B8" s="140" t="str">
        <f>IF('P10-30K History (LCD query) '!R18="0","",IF(F4="Fault","Instruction",""))</f>
        <v/>
      </c>
      <c r="C8" s="141"/>
      <c r="D8" s="142" t="str">
        <f>'P10-30K History (LCD query) '!Q6</f>
        <v/>
      </c>
      <c r="E8" s="142"/>
      <c r="F8" s="143"/>
      <c r="G8" s="125"/>
      <c r="H8" s="126"/>
    </row>
    <row r="9" spans="2:12" ht="9.9" customHeight="1">
      <c r="B9" s="117"/>
      <c r="C9" s="117"/>
      <c r="D9" s="118"/>
      <c r="E9" s="118"/>
      <c r="F9" s="118"/>
      <c r="G9" s="125"/>
      <c r="H9" s="126"/>
    </row>
    <row r="10" spans="2:12" ht="63.9" customHeight="1">
      <c r="B10" s="144" t="s">
        <v>8</v>
      </c>
      <c r="C10" s="144"/>
      <c r="D10" s="145"/>
      <c r="E10" s="145"/>
      <c r="F10" s="145"/>
      <c r="G10" s="125"/>
      <c r="H10" s="126"/>
    </row>
    <row r="12" spans="2:12" hidden="1"/>
    <row r="13" spans="2:12" ht="120" hidden="1" customHeight="1">
      <c r="B13" s="166" t="s">
        <v>9</v>
      </c>
      <c r="C13" s="166"/>
      <c r="D13" s="116"/>
      <c r="E13" s="116"/>
      <c r="F13" s="116"/>
    </row>
    <row r="14" spans="2:12" ht="39" hidden="1" customHeight="1">
      <c r="B14" s="167" t="s">
        <v>10</v>
      </c>
      <c r="C14" s="168"/>
      <c r="D14" s="169" t="s">
        <v>11</v>
      </c>
      <c r="E14" s="170"/>
      <c r="F14" s="122" t="e">
        <f>#REF!</f>
        <v>#REF!</v>
      </c>
      <c r="G14" s="125"/>
    </row>
    <row r="15" spans="2:12" ht="27.9" hidden="1" customHeight="1">
      <c r="B15" s="159" t="s">
        <v>12</v>
      </c>
      <c r="C15" s="159"/>
      <c r="D15" s="171" t="e">
        <f>#REF!</f>
        <v>#REF!</v>
      </c>
      <c r="E15" s="171"/>
      <c r="F15" s="171"/>
      <c r="G15" s="125"/>
    </row>
    <row r="16" spans="2:12" ht="99.9" hidden="1" customHeight="1">
      <c r="B16" s="159" t="s">
        <v>13</v>
      </c>
      <c r="C16" s="159"/>
      <c r="D16" s="159" t="e">
        <f>#REF!</f>
        <v>#REF!</v>
      </c>
      <c r="E16" s="159"/>
      <c r="F16" s="159"/>
      <c r="G16" s="125"/>
    </row>
    <row r="17" spans="2:7" ht="99.9" hidden="1" customHeight="1">
      <c r="B17" s="159" t="s">
        <v>14</v>
      </c>
      <c r="C17" s="159"/>
      <c r="D17" s="159" t="e">
        <f>#REF!</f>
        <v>#REF!</v>
      </c>
      <c r="E17" s="159"/>
      <c r="F17" s="159"/>
      <c r="G17" s="125"/>
    </row>
    <row r="18" spans="2:7" hidden="1">
      <c r="G18" s="125"/>
    </row>
    <row r="19" spans="2:7" hidden="1">
      <c r="G19" s="125"/>
    </row>
    <row r="20" spans="2:7" ht="120" hidden="1" customHeight="1">
      <c r="B20" s="166" t="s">
        <v>15</v>
      </c>
      <c r="C20" s="166"/>
      <c r="D20" s="116"/>
      <c r="E20" s="116"/>
      <c r="F20" s="116"/>
      <c r="G20" s="125"/>
    </row>
    <row r="21" spans="2:7" ht="18" hidden="1" customHeight="1">
      <c r="B21" s="160" t="s">
        <v>16</v>
      </c>
      <c r="C21" s="161"/>
      <c r="D21" s="120" t="s">
        <v>17</v>
      </c>
      <c r="E21" s="120" t="s">
        <v>18</v>
      </c>
      <c r="F21" s="120" t="s">
        <v>19</v>
      </c>
    </row>
    <row r="22" spans="2:7" ht="18" hidden="1" customHeight="1">
      <c r="B22" s="162"/>
      <c r="C22" s="163"/>
      <c r="D22" s="121" t="s">
        <v>20</v>
      </c>
      <c r="E22" s="121" t="s">
        <v>21</v>
      </c>
      <c r="F22" s="127" t="s">
        <v>22</v>
      </c>
    </row>
    <row r="23" spans="2:7" ht="18" hidden="1" customHeight="1">
      <c r="B23" s="164"/>
      <c r="C23" s="165"/>
      <c r="D23" s="122" t="e">
        <f>#REF!</f>
        <v>#REF!</v>
      </c>
      <c r="E23" s="122" t="e">
        <f>#REF!</f>
        <v>#REF!</v>
      </c>
      <c r="F23" s="122" t="e">
        <f>#REF!</f>
        <v>#REF!</v>
      </c>
    </row>
    <row r="24" spans="2:7" ht="50.1" hidden="1" customHeight="1">
      <c r="B24" s="158" t="s">
        <v>23</v>
      </c>
      <c r="C24" s="159"/>
      <c r="D24" s="119" t="e">
        <f>CONCATENATE(#REF!,#REF!,#REF!,#REF!)</f>
        <v>#REF!</v>
      </c>
      <c r="E24" s="119" t="e">
        <f>CONCATENATE(#REF!,#REF!,#REF!,#REF!)</f>
        <v>#REF!</v>
      </c>
      <c r="F24" s="119" t="e">
        <f>CONCATENATE(#REF!,#REF!,#REF!,#REF!)</f>
        <v>#REF!</v>
      </c>
    </row>
    <row r="25" spans="2:7" ht="150" hidden="1" customHeight="1">
      <c r="B25" s="159" t="s">
        <v>13</v>
      </c>
      <c r="C25" s="159"/>
      <c r="D25" s="119" t="str">
        <f>IF(D22="0","",IF(#REF!="0","",CONCATENATE("◆",#REF!,#REF!,#REF!,#REF!)))</f>
        <v/>
      </c>
      <c r="E25" s="119" t="e">
        <f>IF(E22="0","",IF(#REF!="0","",CONCATENATE("◆",#REF!,#REF!,#REF!,#REF!)))</f>
        <v>#REF!</v>
      </c>
      <c r="F25" s="119" t="e">
        <f>IF(F22="0","",IF(#REF!="0","",CONCATENATE("◆",#REF!,#REF!,#REF!,#REF!)))</f>
        <v>#REF!</v>
      </c>
    </row>
    <row r="26" spans="2:7" ht="150" hidden="1" customHeight="1">
      <c r="B26" s="159" t="s">
        <v>24</v>
      </c>
      <c r="C26" s="159"/>
      <c r="D26" s="119" t="str">
        <f>IF(D22="0","",IF(#REF!="0","",CONCATENATE("◆",#REF!,#REF!,#REF!,#REF!)))</f>
        <v/>
      </c>
      <c r="E26" s="119" t="e">
        <f>IF(E22="0","",IF(#REF!="0","",CONCATENATE("◆",#REF!,#REF!,#REF!,#REF!)))</f>
        <v>#REF!</v>
      </c>
      <c r="F26" s="119" t="e">
        <f>IF(F22="0","",IF(#REF!="0","",CONCATENATE("◆",#REF!,#REF!,#REF!,#REF!)))</f>
        <v>#REF!</v>
      </c>
    </row>
    <row r="27" spans="2:7" ht="150" hidden="1" customHeight="1">
      <c r="B27" s="159" t="s">
        <v>14</v>
      </c>
      <c r="C27" s="159"/>
      <c r="D27" s="119" t="str">
        <f>IF(D22="0","",IF(#REF!="0","",CONCATENATE("◆",#REF!,#REF!,#REF!,#REF!)))</f>
        <v/>
      </c>
      <c r="E27" s="119" t="e">
        <f>IF(E22="0","",IF(#REF!="0","",CONCATENATE("◆",#REF!,#REF!,#REF!,#REF!,)))</f>
        <v>#REF!</v>
      </c>
      <c r="F27" s="119" t="e">
        <f>IF(F22="0","",IF(#REF!="0","",CONCATENATE("◆",#REF!,#REF!,#REF!,#REF!)))</f>
        <v>#REF!</v>
      </c>
    </row>
    <row r="28" spans="2:7" hidden="1">
      <c r="G28" s="125"/>
    </row>
    <row r="29" spans="2:7">
      <c r="G29" s="125"/>
    </row>
    <row r="30" spans="2:7">
      <c r="G30" s="125"/>
    </row>
    <row r="31" spans="2:7">
      <c r="G31" s="125"/>
    </row>
    <row r="32" spans="2:7">
      <c r="G32" s="125"/>
    </row>
    <row r="33" spans="7:7">
      <c r="G33" s="125"/>
    </row>
    <row r="34" spans="7:7">
      <c r="G34" s="125"/>
    </row>
    <row r="35" spans="7:7">
      <c r="G35" s="125"/>
    </row>
    <row r="36" spans="7:7">
      <c r="G36" s="125"/>
    </row>
    <row r="37" spans="7:7">
      <c r="G37" s="125"/>
    </row>
    <row r="38" spans="7:7">
      <c r="G38" s="125"/>
    </row>
    <row r="39" spans="7:7">
      <c r="G39" s="125"/>
    </row>
    <row r="40" spans="7:7">
      <c r="G40" s="125"/>
    </row>
    <row r="41" spans="7:7">
      <c r="G41" s="125"/>
    </row>
    <row r="42" spans="7:7">
      <c r="G42" s="125"/>
    </row>
    <row r="43" spans="7:7">
      <c r="G43" s="125"/>
    </row>
    <row r="44" spans="7:7">
      <c r="G44" s="125"/>
    </row>
    <row r="45" spans="7:7">
      <c r="G45" s="125"/>
    </row>
    <row r="46" spans="7:7">
      <c r="G46" s="125"/>
    </row>
  </sheetData>
  <protectedRanges>
    <protectedRange password="C483" sqref="D4" name="区域1" securityDescriptor="O:WDG:WDD:"/>
  </protectedRanges>
  <mergeCells count="26">
    <mergeCell ref="B4:C4"/>
    <mergeCell ref="D4:E4"/>
    <mergeCell ref="B5:C5"/>
    <mergeCell ref="D5:F5"/>
    <mergeCell ref="B6:C6"/>
    <mergeCell ref="D6:F6"/>
    <mergeCell ref="B7:C7"/>
    <mergeCell ref="D7:F7"/>
    <mergeCell ref="B8:C8"/>
    <mergeCell ref="D8:F8"/>
    <mergeCell ref="B10:F10"/>
    <mergeCell ref="B13:C13"/>
    <mergeCell ref="B14:C14"/>
    <mergeCell ref="D14:E14"/>
    <mergeCell ref="B15:C15"/>
    <mergeCell ref="D15:F15"/>
    <mergeCell ref="B16:C16"/>
    <mergeCell ref="D16:F16"/>
    <mergeCell ref="B17:C17"/>
    <mergeCell ref="D17:F17"/>
    <mergeCell ref="B20:C20"/>
    <mergeCell ref="B24:C24"/>
    <mergeCell ref="B25:C25"/>
    <mergeCell ref="B26:C26"/>
    <mergeCell ref="B27:C27"/>
    <mergeCell ref="B21:C23"/>
  </mergeCells>
  <conditionalFormatting sqref="F4">
    <cfRule type="expression" dxfId="4" priority="1" stopIfTrue="1">
      <formula>$F$4="Fault"</formula>
    </cfRule>
  </conditionalFormatting>
  <conditionalFormatting sqref="D5:F5">
    <cfRule type="expression" dxfId="3" priority="5" stopIfTrue="1">
      <formula>$D$5="信息输入有误！请确认后重新输入！"</formula>
    </cfRule>
  </conditionalFormatting>
  <conditionalFormatting sqref="B6:F6">
    <cfRule type="expression" dxfId="2" priority="2" stopIfTrue="1">
      <formula>$D$6="Please get in touch with nearby EAST service branches or offices"</formula>
    </cfRule>
    <cfRule type="expression" dxfId="1" priority="3" stopIfTrue="1">
      <formula>$D$6="Normal fault"</formula>
    </cfRule>
    <cfRule type="expression" dxfId="0" priority="4" stopIfTrue="1">
      <formula>$D$6=""</formula>
    </cfRule>
  </conditionalFormatting>
  <dataValidations count="3">
    <dataValidation errorStyle="warning" allowBlank="1" errorTitle="故障码输入错误！" error="请输入00-38之间的任一故障码！" promptTitle="故障码" prompt="请输入故障码" sqref="D22:D23 E22:E23 F22:F23" xr:uid="{00000000-0002-0000-0100-000000000000}"/>
    <dataValidation allowBlank="1" showInputMessage="1" sqref="D14 F14" xr:uid="{00000000-0002-0000-0100-000001000000}"/>
    <dataValidation errorStyle="warning" allowBlank="1" showErrorMessage="1" errorTitle="历史记录码出错！" error="请重新输入正确的历史记录码！" sqref="D4:F4" xr:uid="{00000000-0002-0000-0100-000002000000}"/>
  </dataValidations>
  <pageMargins left="0.75138888888888899" right="0.75138888888888899" top="1" bottom="1" header="0.51041666666666696" footer="0.51041666666666696"/>
  <pageSetup paperSize="9" orientation="portrait"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4"/>
  <sheetViews>
    <sheetView zoomScale="48" zoomScaleNormal="48" workbookViewId="0">
      <pane ySplit="2" topLeftCell="A40" activePane="bottomLeft" state="frozen"/>
      <selection pane="bottomLeft" activeCell="O1" sqref="O1"/>
    </sheetView>
  </sheetViews>
  <sheetFormatPr defaultColWidth="9" defaultRowHeight="12"/>
  <cols>
    <col min="1" max="1" width="9" style="65"/>
    <col min="2" max="3" width="10.59765625" style="65" customWidth="1"/>
    <col min="4" max="4" width="9.3984375" style="65" customWidth="1"/>
    <col min="5" max="5" width="8.59765625" style="65" customWidth="1"/>
    <col min="6" max="6" width="8.3984375" style="65" customWidth="1"/>
    <col min="7" max="7" width="8.3984375" style="66" customWidth="1"/>
    <col min="8" max="8" width="29.3984375" style="65" customWidth="1"/>
    <col min="9" max="9" width="18.19921875" style="65" customWidth="1"/>
    <col min="10" max="10" width="9" style="11"/>
    <col min="11" max="11" width="42.09765625" style="65" customWidth="1"/>
    <col min="12" max="12" width="8.8984375" style="65" customWidth="1"/>
    <col min="13" max="13" width="12.5" style="65" customWidth="1"/>
    <col min="14" max="14" width="9" style="65"/>
    <col min="15" max="15" width="13.69921875" style="65" customWidth="1"/>
    <col min="16" max="16" width="20.19921875" style="65" customWidth="1"/>
    <col min="17" max="17" width="9" style="65"/>
    <col min="18" max="18" width="21.59765625" style="65" customWidth="1"/>
    <col min="19" max="19" width="36.19921875" style="67" customWidth="1"/>
    <col min="20" max="23" width="9" style="67"/>
    <col min="24" max="24" width="9" style="68"/>
    <col min="25" max="25" width="26.19921875" style="68" customWidth="1"/>
    <col min="26" max="26" width="9" style="67"/>
    <col min="27" max="16384" width="9" style="65"/>
  </cols>
  <sheetData>
    <row r="1" spans="1:25" ht="14.25" customHeight="1">
      <c r="A1" s="176" t="s">
        <v>25</v>
      </c>
      <c r="B1" s="173" t="s">
        <v>26</v>
      </c>
      <c r="C1" s="174"/>
      <c r="D1" s="174"/>
      <c r="E1" s="174"/>
      <c r="F1" s="174"/>
      <c r="G1" s="175"/>
      <c r="H1" s="70">
        <v>7</v>
      </c>
      <c r="I1" s="70">
        <v>8</v>
      </c>
      <c r="J1" s="70">
        <v>9</v>
      </c>
      <c r="K1" s="70">
        <v>10</v>
      </c>
      <c r="L1" s="70">
        <v>11</v>
      </c>
      <c r="M1" s="70">
        <v>12</v>
      </c>
      <c r="N1" s="70">
        <v>13</v>
      </c>
      <c r="O1" s="70">
        <v>14</v>
      </c>
      <c r="P1" s="70">
        <v>15</v>
      </c>
      <c r="Q1" s="65" t="s">
        <v>27</v>
      </c>
    </row>
    <row r="2" spans="1:25" ht="72">
      <c r="A2" s="177"/>
      <c r="B2" s="69" t="s">
        <v>28</v>
      </c>
      <c r="C2" s="69" t="s">
        <v>29</v>
      </c>
      <c r="D2" s="70" t="s">
        <v>30</v>
      </c>
      <c r="E2" s="70" t="s">
        <v>31</v>
      </c>
      <c r="F2" s="70" t="s">
        <v>32</v>
      </c>
      <c r="G2" s="70" t="s">
        <v>33</v>
      </c>
      <c r="H2" s="70" t="s">
        <v>34</v>
      </c>
      <c r="I2" s="83" t="s">
        <v>35</v>
      </c>
      <c r="J2" s="84" t="s">
        <v>36</v>
      </c>
      <c r="K2" s="83" t="s">
        <v>13</v>
      </c>
      <c r="L2" s="83" t="s">
        <v>24</v>
      </c>
      <c r="M2" s="83" t="s">
        <v>37</v>
      </c>
      <c r="N2" s="83" t="s">
        <v>38</v>
      </c>
      <c r="O2" s="83" t="s">
        <v>39</v>
      </c>
      <c r="P2" s="83" t="s">
        <v>40</v>
      </c>
      <c r="Q2" s="65" t="s">
        <v>27</v>
      </c>
    </row>
    <row r="3" spans="1:25">
      <c r="A3" s="71">
        <v>0</v>
      </c>
      <c r="B3" s="134" t="s">
        <v>41</v>
      </c>
      <c r="C3" s="134" t="s">
        <v>42</v>
      </c>
      <c r="D3" s="134" t="s">
        <v>43</v>
      </c>
      <c r="E3" s="134" t="s">
        <v>44</v>
      </c>
      <c r="F3" s="134" t="s">
        <v>45</v>
      </c>
      <c r="G3" s="76" t="s">
        <v>46</v>
      </c>
      <c r="H3" s="77" t="s">
        <v>47</v>
      </c>
      <c r="I3" s="71" t="s">
        <v>48</v>
      </c>
      <c r="J3" s="6" t="s">
        <v>49</v>
      </c>
      <c r="K3" s="85"/>
      <c r="L3" s="71" t="s">
        <v>50</v>
      </c>
      <c r="M3" s="90" t="s">
        <v>51</v>
      </c>
      <c r="N3" s="8" t="s">
        <v>52</v>
      </c>
      <c r="O3" s="29" t="s">
        <v>53</v>
      </c>
      <c r="P3" s="8" t="s">
        <v>54</v>
      </c>
      <c r="Q3" s="65" t="s">
        <v>27</v>
      </c>
    </row>
    <row r="4" spans="1:25" ht="14.4">
      <c r="A4" s="71">
        <v>1</v>
      </c>
      <c r="B4" s="134" t="s">
        <v>55</v>
      </c>
      <c r="C4" s="134" t="s">
        <v>56</v>
      </c>
      <c r="D4" s="134" t="s">
        <v>57</v>
      </c>
      <c r="E4" s="134" t="s">
        <v>58</v>
      </c>
      <c r="F4" s="134" t="s">
        <v>59</v>
      </c>
      <c r="G4" s="78" t="s">
        <v>60</v>
      </c>
      <c r="H4" s="77" t="s">
        <v>61</v>
      </c>
      <c r="I4" s="71" t="s">
        <v>62</v>
      </c>
      <c r="J4" s="6" t="s">
        <v>49</v>
      </c>
      <c r="K4" s="85"/>
      <c r="L4" s="71" t="s">
        <v>50</v>
      </c>
      <c r="M4" s="90" t="s">
        <v>51</v>
      </c>
      <c r="N4" s="8" t="s">
        <v>52</v>
      </c>
      <c r="O4" s="29" t="s">
        <v>63</v>
      </c>
      <c r="P4" s="8" t="s">
        <v>64</v>
      </c>
      <c r="Q4" s="65" t="s">
        <v>27</v>
      </c>
      <c r="R4" s="92"/>
      <c r="S4" s="93"/>
      <c r="T4" s="94"/>
    </row>
    <row r="5" spans="1:25" ht="14.4">
      <c r="A5" s="71">
        <v>2</v>
      </c>
      <c r="B5" s="134" t="s">
        <v>65</v>
      </c>
      <c r="C5" s="134" t="s">
        <v>11</v>
      </c>
      <c r="D5" s="134" t="s">
        <v>66</v>
      </c>
      <c r="E5" s="134" t="s">
        <v>67</v>
      </c>
      <c r="F5" s="134" t="s">
        <v>68</v>
      </c>
      <c r="G5" s="78" t="s">
        <v>69</v>
      </c>
      <c r="H5" s="77" t="s">
        <v>70</v>
      </c>
      <c r="I5" s="71" t="s">
        <v>71</v>
      </c>
      <c r="J5" s="6" t="s">
        <v>49</v>
      </c>
      <c r="K5" s="85"/>
      <c r="L5" s="71" t="s">
        <v>50</v>
      </c>
      <c r="M5" s="90" t="s">
        <v>51</v>
      </c>
      <c r="N5" s="8" t="s">
        <v>52</v>
      </c>
      <c r="O5" s="29" t="s">
        <v>63</v>
      </c>
      <c r="P5" s="8" t="s">
        <v>72</v>
      </c>
      <c r="Q5" s="65" t="s">
        <v>27</v>
      </c>
      <c r="R5" s="95"/>
      <c r="S5" s="93"/>
    </row>
    <row r="6" spans="1:25" ht="14.4">
      <c r="A6" s="71">
        <v>3</v>
      </c>
      <c r="B6" s="134" t="s">
        <v>73</v>
      </c>
      <c r="C6" s="134" t="s">
        <v>74</v>
      </c>
      <c r="D6" s="134" t="s">
        <v>75</v>
      </c>
      <c r="E6" s="134" t="s">
        <v>21</v>
      </c>
      <c r="F6" s="134" t="s">
        <v>76</v>
      </c>
      <c r="G6" s="78" t="s">
        <v>77</v>
      </c>
      <c r="H6" s="77" t="s">
        <v>78</v>
      </c>
      <c r="I6" s="71" t="s">
        <v>79</v>
      </c>
      <c r="J6" s="6" t="s">
        <v>49</v>
      </c>
      <c r="K6" s="85"/>
      <c r="L6" s="71" t="s">
        <v>50</v>
      </c>
      <c r="M6" s="90" t="s">
        <v>51</v>
      </c>
      <c r="N6" s="8" t="s">
        <v>52</v>
      </c>
      <c r="O6" s="29" t="s">
        <v>80</v>
      </c>
      <c r="P6" s="41" t="s">
        <v>81</v>
      </c>
      <c r="Q6" s="65" t="s">
        <v>27</v>
      </c>
      <c r="R6" s="95"/>
      <c r="S6" s="93"/>
    </row>
    <row r="7" spans="1:25" ht="14.4">
      <c r="A7" s="71">
        <v>4</v>
      </c>
      <c r="B7" s="134" t="s">
        <v>82</v>
      </c>
      <c r="C7" s="134" t="s">
        <v>83</v>
      </c>
      <c r="D7" s="134" t="s">
        <v>84</v>
      </c>
      <c r="E7" s="134" t="s">
        <v>85</v>
      </c>
      <c r="F7" s="134" t="s">
        <v>86</v>
      </c>
      <c r="G7" s="78" t="s">
        <v>87</v>
      </c>
      <c r="H7" s="77" t="s">
        <v>88</v>
      </c>
      <c r="I7" s="71" t="s">
        <v>89</v>
      </c>
      <c r="J7" s="6" t="s">
        <v>49</v>
      </c>
      <c r="K7" s="85"/>
      <c r="L7" s="71" t="s">
        <v>50</v>
      </c>
      <c r="M7" s="90" t="s">
        <v>51</v>
      </c>
      <c r="N7" s="8" t="s">
        <v>52</v>
      </c>
      <c r="O7" s="29" t="s">
        <v>90</v>
      </c>
      <c r="P7" s="41" t="s">
        <v>91</v>
      </c>
      <c r="Q7" s="65" t="s">
        <v>27</v>
      </c>
      <c r="R7" s="95"/>
      <c r="S7" s="93"/>
    </row>
    <row r="8" spans="1:25" ht="14.4">
      <c r="A8" s="71">
        <v>5</v>
      </c>
      <c r="B8" s="134" t="s">
        <v>92</v>
      </c>
      <c r="C8" s="134" t="s">
        <v>93</v>
      </c>
      <c r="D8" s="134" t="s">
        <v>94</v>
      </c>
      <c r="E8" s="134" t="s">
        <v>95</v>
      </c>
      <c r="F8" s="134" t="s">
        <v>96</v>
      </c>
      <c r="G8" s="78" t="s">
        <v>97</v>
      </c>
      <c r="H8" s="77" t="s">
        <v>98</v>
      </c>
      <c r="I8" s="71" t="s">
        <v>99</v>
      </c>
      <c r="J8" s="6" t="s">
        <v>49</v>
      </c>
      <c r="K8" s="85"/>
      <c r="L8" s="71" t="s">
        <v>50</v>
      </c>
      <c r="M8" s="90" t="s">
        <v>51</v>
      </c>
      <c r="N8" s="8" t="s">
        <v>52</v>
      </c>
      <c r="O8" s="29" t="s">
        <v>100</v>
      </c>
      <c r="P8" s="41" t="s">
        <v>101</v>
      </c>
      <c r="Q8" s="65" t="s">
        <v>27</v>
      </c>
      <c r="R8" s="96" t="s">
        <v>102</v>
      </c>
      <c r="S8" s="96" t="str">
        <f>'P6-10K Query table'!D4</f>
        <v>55</v>
      </c>
      <c r="V8" s="94"/>
      <c r="X8" s="102" t="s">
        <v>103</v>
      </c>
      <c r="Y8" s="105" t="s">
        <v>104</v>
      </c>
    </row>
    <row r="9" spans="1:25" ht="14.4">
      <c r="A9" s="71">
        <v>6</v>
      </c>
      <c r="B9" s="134" t="s">
        <v>105</v>
      </c>
      <c r="C9" s="134" t="s">
        <v>106</v>
      </c>
      <c r="D9" s="134" t="s">
        <v>107</v>
      </c>
      <c r="E9" s="134" t="s">
        <v>108</v>
      </c>
      <c r="F9" s="134" t="s">
        <v>109</v>
      </c>
      <c r="G9" s="78" t="s">
        <v>110</v>
      </c>
      <c r="H9" s="77" t="s">
        <v>111</v>
      </c>
      <c r="I9" s="71" t="s">
        <v>112</v>
      </c>
      <c r="J9" s="6" t="s">
        <v>49</v>
      </c>
      <c r="K9" s="85"/>
      <c r="L9" s="71" t="s">
        <v>50</v>
      </c>
      <c r="M9" s="90" t="s">
        <v>51</v>
      </c>
      <c r="N9" s="8" t="s">
        <v>52</v>
      </c>
      <c r="O9" s="29" t="s">
        <v>100</v>
      </c>
      <c r="P9" s="41" t="s">
        <v>91</v>
      </c>
      <c r="Q9" s="65" t="s">
        <v>27</v>
      </c>
      <c r="R9" s="96" t="s">
        <v>113</v>
      </c>
      <c r="S9" s="97" t="str">
        <f>CLEAN(SUBSTITUTE($S$8,CHAR(32),CHAR(7)))</f>
        <v>55</v>
      </c>
      <c r="X9" s="102">
        <v>0</v>
      </c>
      <c r="Y9" s="106" t="s">
        <v>114</v>
      </c>
    </row>
    <row r="10" spans="1:25" ht="14.4">
      <c r="A10" s="71">
        <v>7</v>
      </c>
      <c r="B10" s="134" t="s">
        <v>115</v>
      </c>
      <c r="C10" s="134" t="s">
        <v>116</v>
      </c>
      <c r="D10" s="134" t="s">
        <v>117</v>
      </c>
      <c r="E10" s="134" t="s">
        <v>118</v>
      </c>
      <c r="F10" s="134" t="s">
        <v>119</v>
      </c>
      <c r="G10" s="78" t="s">
        <v>120</v>
      </c>
      <c r="H10" s="77" t="s">
        <v>121</v>
      </c>
      <c r="I10" s="71" t="s">
        <v>122</v>
      </c>
      <c r="J10" s="6" t="s">
        <v>49</v>
      </c>
      <c r="K10" s="85"/>
      <c r="L10" s="71" t="s">
        <v>50</v>
      </c>
      <c r="M10" s="90" t="s">
        <v>51</v>
      </c>
      <c r="N10" s="8" t="s">
        <v>52</v>
      </c>
      <c r="O10" s="29" t="s">
        <v>27</v>
      </c>
      <c r="P10" s="8" t="s">
        <v>27</v>
      </c>
      <c r="Q10" s="65" t="s">
        <v>27</v>
      </c>
      <c r="R10" s="96" t="s">
        <v>123</v>
      </c>
      <c r="S10" s="98" t="str">
        <f>TEXT($S$9,"00")</f>
        <v>55</v>
      </c>
      <c r="X10" s="102">
        <v>1</v>
      </c>
      <c r="Y10" s="106" t="s">
        <v>124</v>
      </c>
    </row>
    <row r="11" spans="1:25" ht="14.4">
      <c r="A11" s="71">
        <v>8</v>
      </c>
      <c r="B11" s="134" t="s">
        <v>125</v>
      </c>
      <c r="C11" s="134" t="s">
        <v>126</v>
      </c>
      <c r="D11" s="134" t="s">
        <v>127</v>
      </c>
      <c r="E11" s="134" t="s">
        <v>128</v>
      </c>
      <c r="F11" s="134" t="s">
        <v>129</v>
      </c>
      <c r="G11" s="78" t="s">
        <v>130</v>
      </c>
      <c r="H11" s="77" t="s">
        <v>131</v>
      </c>
      <c r="I11" s="71" t="s">
        <v>132</v>
      </c>
      <c r="J11" s="6" t="s">
        <v>49</v>
      </c>
      <c r="K11" s="85"/>
      <c r="L11" s="71"/>
      <c r="M11" s="91" t="s">
        <v>133</v>
      </c>
      <c r="N11" s="8" t="s">
        <v>52</v>
      </c>
      <c r="O11" s="21" t="s">
        <v>134</v>
      </c>
      <c r="P11" s="41" t="s">
        <v>135</v>
      </c>
      <c r="Q11" s="65" t="s">
        <v>27</v>
      </c>
      <c r="R11" s="96" t="s">
        <v>103</v>
      </c>
      <c r="S11" s="99">
        <f>MOD($S$10,5)</f>
        <v>0</v>
      </c>
      <c r="X11" s="102">
        <v>2</v>
      </c>
      <c r="Y11" s="106" t="s">
        <v>136</v>
      </c>
    </row>
    <row r="12" spans="1:25" ht="14.4">
      <c r="A12" s="71">
        <v>9</v>
      </c>
      <c r="B12" s="134" t="s">
        <v>137</v>
      </c>
      <c r="C12" s="134" t="s">
        <v>138</v>
      </c>
      <c r="D12" s="134" t="s">
        <v>139</v>
      </c>
      <c r="E12" s="134" t="s">
        <v>140</v>
      </c>
      <c r="F12" s="134" t="s">
        <v>141</v>
      </c>
      <c r="G12" s="78" t="s">
        <v>142</v>
      </c>
      <c r="H12" s="77" t="s">
        <v>143</v>
      </c>
      <c r="I12" s="71" t="s">
        <v>144</v>
      </c>
      <c r="J12" s="86" t="s">
        <v>145</v>
      </c>
      <c r="K12" s="85"/>
      <c r="L12" s="71" t="s">
        <v>50</v>
      </c>
      <c r="M12" s="90" t="s">
        <v>51</v>
      </c>
      <c r="N12" s="8" t="s">
        <v>52</v>
      </c>
      <c r="O12" s="29" t="s">
        <v>146</v>
      </c>
      <c r="P12" s="41" t="s">
        <v>147</v>
      </c>
      <c r="Q12" s="65" t="s">
        <v>27</v>
      </c>
      <c r="R12" s="96" t="s">
        <v>148</v>
      </c>
      <c r="S12" s="99">
        <f>INT($S$10/5)</f>
        <v>11</v>
      </c>
      <c r="X12" s="102">
        <v>3</v>
      </c>
      <c r="Y12" s="106" t="s">
        <v>149</v>
      </c>
    </row>
    <row r="13" spans="1:25" ht="14.4">
      <c r="A13" s="71">
        <v>10</v>
      </c>
      <c r="B13" s="134" t="s">
        <v>150</v>
      </c>
      <c r="C13" s="134" t="s">
        <v>151</v>
      </c>
      <c r="D13" s="134" t="s">
        <v>152</v>
      </c>
      <c r="E13" s="134" t="s">
        <v>153</v>
      </c>
      <c r="F13" s="134" t="s">
        <v>154</v>
      </c>
      <c r="G13" s="78" t="s">
        <v>155</v>
      </c>
      <c r="H13" s="77" t="s">
        <v>156</v>
      </c>
      <c r="I13" s="71" t="s">
        <v>157</v>
      </c>
      <c r="J13" s="86" t="s">
        <v>145</v>
      </c>
      <c r="K13" s="85"/>
      <c r="L13" s="71" t="s">
        <v>50</v>
      </c>
      <c r="M13" s="90" t="s">
        <v>51</v>
      </c>
      <c r="N13" s="8" t="s">
        <v>52</v>
      </c>
      <c r="O13" s="29" t="s">
        <v>158</v>
      </c>
      <c r="P13" s="41" t="s">
        <v>159</v>
      </c>
      <c r="Q13" s="65" t="s">
        <v>27</v>
      </c>
      <c r="R13" s="96" t="s">
        <v>104</v>
      </c>
      <c r="S13" s="98" t="str">
        <f>IF($S$12&lt;40,LOOKUP($S$11,$X$9:$X$13,$Y$9:$Y$13),"")</f>
        <v>Bypass mode (standby mode or shuntdown mode)</v>
      </c>
      <c r="X13" s="102">
        <v>4</v>
      </c>
      <c r="Y13" s="106" t="s">
        <v>32</v>
      </c>
    </row>
    <row r="14" spans="1:25" ht="14.4">
      <c r="A14" s="71">
        <v>11</v>
      </c>
      <c r="B14" s="134" t="s">
        <v>3</v>
      </c>
      <c r="C14" s="134" t="s">
        <v>160</v>
      </c>
      <c r="D14" s="134" t="s">
        <v>161</v>
      </c>
      <c r="E14" s="134" t="s">
        <v>162</v>
      </c>
      <c r="F14" s="134" t="s">
        <v>163</v>
      </c>
      <c r="G14" s="78" t="s">
        <v>164</v>
      </c>
      <c r="H14" s="77" t="s">
        <v>165</v>
      </c>
      <c r="I14" s="71" t="s">
        <v>166</v>
      </c>
      <c r="J14" s="6" t="s">
        <v>49</v>
      </c>
      <c r="K14" s="85"/>
      <c r="L14" s="71" t="s">
        <v>50</v>
      </c>
      <c r="M14" s="91" t="s">
        <v>133</v>
      </c>
      <c r="N14" s="8" t="s">
        <v>52</v>
      </c>
      <c r="O14" s="29" t="s">
        <v>167</v>
      </c>
      <c r="P14" s="8" t="s">
        <v>168</v>
      </c>
      <c r="Q14" s="65" t="s">
        <v>27</v>
      </c>
      <c r="R14" s="96" t="s">
        <v>34</v>
      </c>
      <c r="S14" s="98" t="str">
        <f>IF($S$12&lt;40,LOOKUP($S$12,$A$3:$A$90,$H$3:$H$90),VLOOKUP($S$10,$B$43:$P$90,7,FALSE))</f>
        <v>负功异常</v>
      </c>
    </row>
    <row r="15" spans="1:25" ht="14.4">
      <c r="A15" s="71">
        <v>12</v>
      </c>
      <c r="B15" s="134" t="s">
        <v>169</v>
      </c>
      <c r="C15" s="134" t="s">
        <v>170</v>
      </c>
      <c r="D15" s="134" t="s">
        <v>171</v>
      </c>
      <c r="E15" s="134" t="s">
        <v>172</v>
      </c>
      <c r="F15" s="134" t="s">
        <v>173</v>
      </c>
      <c r="G15" s="78" t="s">
        <v>174</v>
      </c>
      <c r="H15" s="77" t="s">
        <v>175</v>
      </c>
      <c r="I15" s="71" t="s">
        <v>176</v>
      </c>
      <c r="J15" s="6" t="s">
        <v>49</v>
      </c>
      <c r="K15" s="85"/>
      <c r="L15" s="71" t="s">
        <v>50</v>
      </c>
      <c r="M15" s="90" t="s">
        <v>51</v>
      </c>
      <c r="N15" s="8" t="s">
        <v>52</v>
      </c>
      <c r="O15" s="21" t="s">
        <v>177</v>
      </c>
      <c r="P15" s="21" t="s">
        <v>177</v>
      </c>
      <c r="Q15" s="65" t="s">
        <v>27</v>
      </c>
      <c r="R15" s="96" t="s">
        <v>178</v>
      </c>
      <c r="S15" s="98" t="str">
        <f>IF($S$12&lt;40,LOOKUP($S$12,$A$3:$A$90,$I$3:$I$90),VLOOKUP($S$10,$B$43:$P$90,8,FALSE))</f>
        <v>Negative power fault</v>
      </c>
    </row>
    <row r="16" spans="1:25" ht="14.4">
      <c r="A16" s="71">
        <v>13</v>
      </c>
      <c r="B16" s="134" t="s">
        <v>179</v>
      </c>
      <c r="C16" s="134" t="s">
        <v>180</v>
      </c>
      <c r="D16" s="134" t="s">
        <v>181</v>
      </c>
      <c r="E16" s="134" t="s">
        <v>182</v>
      </c>
      <c r="F16" s="134" t="s">
        <v>183</v>
      </c>
      <c r="G16" s="78" t="s">
        <v>184</v>
      </c>
      <c r="H16" s="77" t="s">
        <v>185</v>
      </c>
      <c r="I16" s="71" t="s">
        <v>186</v>
      </c>
      <c r="J16" s="6" t="s">
        <v>49</v>
      </c>
      <c r="K16" s="85"/>
      <c r="L16" s="71" t="s">
        <v>50</v>
      </c>
      <c r="M16" s="91" t="s">
        <v>133</v>
      </c>
      <c r="N16" s="8" t="s">
        <v>52</v>
      </c>
      <c r="O16" s="30" t="s">
        <v>187</v>
      </c>
      <c r="P16" s="30" t="s">
        <v>187</v>
      </c>
      <c r="Q16" s="65" t="s">
        <v>27</v>
      </c>
      <c r="R16" s="96" t="s">
        <v>36</v>
      </c>
      <c r="S16" s="98" t="str">
        <f>IF($S$12&lt;40,LOOKUP($S$12,$A$3:$A$90,$J$3:$J$90),VLOOKUP($S$10,$B$43:$P$90,9,FALSE))</f>
        <v>To fault mode,bypass output</v>
      </c>
      <c r="V16" s="94"/>
    </row>
    <row r="17" spans="1:21" ht="24">
      <c r="A17" s="71">
        <v>14</v>
      </c>
      <c r="B17" s="134" t="s">
        <v>188</v>
      </c>
      <c r="C17" s="134" t="s">
        <v>189</v>
      </c>
      <c r="D17" s="134" t="s">
        <v>190</v>
      </c>
      <c r="E17" s="134" t="s">
        <v>191</v>
      </c>
      <c r="F17" s="134" t="s">
        <v>192</v>
      </c>
      <c r="G17" s="78" t="s">
        <v>193</v>
      </c>
      <c r="H17" s="79" t="s">
        <v>194</v>
      </c>
      <c r="I17" s="87" t="s">
        <v>195</v>
      </c>
      <c r="J17" s="6" t="s">
        <v>49</v>
      </c>
      <c r="K17" s="85"/>
      <c r="L17" s="71" t="s">
        <v>50</v>
      </c>
      <c r="M17" s="90" t="s">
        <v>51</v>
      </c>
      <c r="N17" s="8" t="s">
        <v>52</v>
      </c>
      <c r="O17" s="29" t="s">
        <v>27</v>
      </c>
      <c r="P17" s="29" t="s">
        <v>27</v>
      </c>
      <c r="Q17" s="65" t="s">
        <v>27</v>
      </c>
      <c r="R17" s="96" t="s">
        <v>196</v>
      </c>
      <c r="S17" s="98" t="str">
        <f>IF($T$24="0","Please input correct fault or warning code displayed on the LCD!",CONCATENATE($S$13," ",$S$15,"；",$S$16))</f>
        <v>Bypass mode (standby mode or shuntdown mode) Negative power fault；To fault mode,bypass output</v>
      </c>
    </row>
    <row r="18" spans="1:21" ht="24">
      <c r="A18" s="71">
        <v>15</v>
      </c>
      <c r="B18" s="134" t="s">
        <v>197</v>
      </c>
      <c r="C18" s="134" t="s">
        <v>198</v>
      </c>
      <c r="D18" s="134" t="s">
        <v>199</v>
      </c>
      <c r="E18" s="134" t="s">
        <v>200</v>
      </c>
      <c r="F18" s="134" t="s">
        <v>201</v>
      </c>
      <c r="G18" s="78" t="s">
        <v>202</v>
      </c>
      <c r="H18" s="79" t="s">
        <v>203</v>
      </c>
      <c r="I18" s="87" t="s">
        <v>204</v>
      </c>
      <c r="J18" s="6" t="s">
        <v>49</v>
      </c>
      <c r="K18" s="85"/>
      <c r="L18" s="71" t="s">
        <v>50</v>
      </c>
      <c r="M18" s="90" t="s">
        <v>51</v>
      </c>
      <c r="N18" s="8" t="s">
        <v>52</v>
      </c>
      <c r="O18" s="21" t="s">
        <v>205</v>
      </c>
      <c r="P18" s="41" t="s">
        <v>206</v>
      </c>
      <c r="Q18" s="65" t="s">
        <v>27</v>
      </c>
      <c r="R18" s="96" t="s">
        <v>38</v>
      </c>
      <c r="S18" s="98" t="str">
        <f>IF($T$24="0","",IF($S$12&lt;40,LOOKUP($S$12,$A$3:$A$90,$N$3:$N$90),VLOOKUP($S$10,$B$43:$P$90,13,FALSE)))</f>
        <v>Fault</v>
      </c>
    </row>
    <row r="19" spans="1:21" ht="24">
      <c r="A19" s="71">
        <v>16</v>
      </c>
      <c r="B19" s="134" t="s">
        <v>207</v>
      </c>
      <c r="C19" s="134" t="s">
        <v>208</v>
      </c>
      <c r="D19" s="134" t="s">
        <v>209</v>
      </c>
      <c r="E19" s="134" t="s">
        <v>210</v>
      </c>
      <c r="F19" s="134" t="s">
        <v>211</v>
      </c>
      <c r="G19" s="78" t="s">
        <v>212</v>
      </c>
      <c r="H19" s="79" t="s">
        <v>213</v>
      </c>
      <c r="I19" s="87" t="s">
        <v>214</v>
      </c>
      <c r="J19" s="6" t="s">
        <v>49</v>
      </c>
      <c r="K19" s="85"/>
      <c r="L19" s="71" t="s">
        <v>50</v>
      </c>
      <c r="M19" s="90" t="s">
        <v>51</v>
      </c>
      <c r="N19" s="8" t="s">
        <v>52</v>
      </c>
      <c r="O19" s="21" t="s">
        <v>215</v>
      </c>
      <c r="P19" s="8" t="s">
        <v>216</v>
      </c>
      <c r="Q19" s="65" t="s">
        <v>27</v>
      </c>
      <c r="R19" s="96" t="s">
        <v>37</v>
      </c>
      <c r="S19" s="98" t="str">
        <f ca="1">IF($T$24="0","",IF($S$12&lt;40,LOOKUP($S$12,$A$3:$A$90,$M$3:$M$42),VLOOKUP($S$10,$B$43:$P$90,12,FALSE)))</f>
        <v>Normal fault</v>
      </c>
    </row>
    <row r="20" spans="1:21" ht="14.4">
      <c r="A20" s="71">
        <v>17</v>
      </c>
      <c r="B20" s="134" t="s">
        <v>217</v>
      </c>
      <c r="C20" s="134" t="s">
        <v>218</v>
      </c>
      <c r="D20" s="134" t="s">
        <v>219</v>
      </c>
      <c r="E20" s="134" t="s">
        <v>220</v>
      </c>
      <c r="F20" s="134" t="s">
        <v>221</v>
      </c>
      <c r="G20" s="78" t="s">
        <v>222</v>
      </c>
      <c r="H20" s="77" t="s">
        <v>223</v>
      </c>
      <c r="I20" s="87" t="s">
        <v>224</v>
      </c>
      <c r="J20" s="6" t="s">
        <v>49</v>
      </c>
      <c r="K20" s="85"/>
      <c r="L20" s="71" t="s">
        <v>50</v>
      </c>
      <c r="M20" s="90" t="s">
        <v>51</v>
      </c>
      <c r="N20" s="8" t="s">
        <v>52</v>
      </c>
      <c r="O20" s="29" t="s">
        <v>225</v>
      </c>
      <c r="P20" s="41" t="s">
        <v>226</v>
      </c>
      <c r="Q20" s="65" t="s">
        <v>27</v>
      </c>
      <c r="R20" s="96" t="s">
        <v>13</v>
      </c>
      <c r="S20" s="98">
        <f>IF($T$24="0","",IF($S$12&lt;40,LOOKUP($S$12,$A$3:$A$90,$K$3:$K$90),VLOOKUP($S$10,$B$43:$P$90,10,FALSE)))</f>
        <v>0</v>
      </c>
    </row>
    <row r="21" spans="1:21" ht="14.4">
      <c r="A21" s="71">
        <v>18</v>
      </c>
      <c r="B21" s="134" t="s">
        <v>227</v>
      </c>
      <c r="C21" s="134" t="s">
        <v>228</v>
      </c>
      <c r="D21" s="134" t="s">
        <v>229</v>
      </c>
      <c r="E21" s="134" t="s">
        <v>230</v>
      </c>
      <c r="F21" s="134" t="s">
        <v>231</v>
      </c>
      <c r="G21" s="78" t="s">
        <v>232</v>
      </c>
      <c r="H21" s="77" t="s">
        <v>233</v>
      </c>
      <c r="I21" s="88" t="s">
        <v>234</v>
      </c>
      <c r="J21" s="6" t="s">
        <v>49</v>
      </c>
      <c r="K21" s="85"/>
      <c r="L21" s="71" t="s">
        <v>50</v>
      </c>
      <c r="M21" s="90" t="s">
        <v>51</v>
      </c>
      <c r="N21" s="8" t="s">
        <v>52</v>
      </c>
      <c r="O21" s="21" t="s">
        <v>235</v>
      </c>
      <c r="P21" s="41" t="s">
        <v>206</v>
      </c>
      <c r="Q21" s="65" t="s">
        <v>27</v>
      </c>
      <c r="R21" s="96" t="s">
        <v>24</v>
      </c>
      <c r="S21" s="98" t="str">
        <f>IF($T$24="0","",IF($S$12&lt;40,LOOKUP($S$12,$A$3:$A$90,$L$3:$L$90),VLOOKUP($S$10,$B$43:$P$90,11,FALSE)))</f>
        <v>不可恢复</v>
      </c>
    </row>
    <row r="22" spans="1:21" ht="24">
      <c r="A22" s="71">
        <v>19</v>
      </c>
      <c r="B22" s="134" t="s">
        <v>236</v>
      </c>
      <c r="C22" s="134" t="s">
        <v>237</v>
      </c>
      <c r="D22" s="134" t="s">
        <v>238</v>
      </c>
      <c r="E22" s="134" t="s">
        <v>239</v>
      </c>
      <c r="F22" s="134" t="s">
        <v>240</v>
      </c>
      <c r="G22" s="78" t="s">
        <v>241</v>
      </c>
      <c r="H22" s="77" t="s">
        <v>242</v>
      </c>
      <c r="I22" s="87" t="s">
        <v>243</v>
      </c>
      <c r="J22" s="6" t="s">
        <v>49</v>
      </c>
      <c r="K22" s="85"/>
      <c r="L22" s="71" t="s">
        <v>50</v>
      </c>
      <c r="M22" s="90" t="s">
        <v>51</v>
      </c>
      <c r="N22" s="8" t="s">
        <v>52</v>
      </c>
      <c r="O22" s="21" t="s">
        <v>244</v>
      </c>
      <c r="P22" s="8" t="s">
        <v>245</v>
      </c>
      <c r="Q22" s="65" t="s">
        <v>27</v>
      </c>
      <c r="R22" s="96" t="s">
        <v>14</v>
      </c>
      <c r="S22" s="98" t="str">
        <f>IF($T$24="0","",IF($S$12&lt;40,LOOKUP($S$12,$A$3:$A$90,$O$3:$O$90),VLOOKUP($S$10,$B$43:$P$90,14,FALSE)))</f>
        <v>Check whether feedback loads connected to single UPS or not;check whether feedback loads connected to parallel UPS or not,and their parallel wires are good or not.</v>
      </c>
    </row>
    <row r="23" spans="1:21" ht="24">
      <c r="A23" s="71">
        <v>20</v>
      </c>
      <c r="B23" s="134" t="s">
        <v>246</v>
      </c>
      <c r="C23" s="134" t="s">
        <v>247</v>
      </c>
      <c r="D23" s="134" t="s">
        <v>248</v>
      </c>
      <c r="E23" s="134" t="s">
        <v>249</v>
      </c>
      <c r="F23" s="134" t="s">
        <v>250</v>
      </c>
      <c r="G23" s="78" t="s">
        <v>251</v>
      </c>
      <c r="H23" s="77" t="s">
        <v>252</v>
      </c>
      <c r="I23" s="87" t="s">
        <v>253</v>
      </c>
      <c r="J23" s="86" t="s">
        <v>145</v>
      </c>
      <c r="K23" s="85"/>
      <c r="L23" s="71" t="s">
        <v>50</v>
      </c>
      <c r="M23" s="90" t="s">
        <v>51</v>
      </c>
      <c r="N23" s="8" t="s">
        <v>52</v>
      </c>
      <c r="O23" s="21" t="s">
        <v>254</v>
      </c>
      <c r="P23" s="8" t="s">
        <v>255</v>
      </c>
      <c r="Q23" s="65" t="s">
        <v>27</v>
      </c>
      <c r="R23" s="96" t="s">
        <v>256</v>
      </c>
      <c r="S23" s="98" t="str">
        <f>IF($T$24="0","",IF($S$12&lt;40,LOOKUP($S$12,$A$3:$A$90,$P$3:$P$90),VLOOKUP($S$10,$B$43:$P$90,15,FALSE)))</f>
        <v>Remove all the loads, and start UPS again.</v>
      </c>
    </row>
    <row r="24" spans="1:21" ht="14.4">
      <c r="A24" s="71">
        <v>21</v>
      </c>
      <c r="B24" s="134" t="s">
        <v>257</v>
      </c>
      <c r="C24" s="134" t="s">
        <v>258</v>
      </c>
      <c r="D24" s="134" t="s">
        <v>259</v>
      </c>
      <c r="E24" s="134" t="s">
        <v>260</v>
      </c>
      <c r="F24" s="134" t="s">
        <v>261</v>
      </c>
      <c r="G24" s="78" t="s">
        <v>262</v>
      </c>
      <c r="H24" s="77" t="s">
        <v>263</v>
      </c>
      <c r="I24" s="71" t="s">
        <v>264</v>
      </c>
      <c r="J24" s="6" t="s">
        <v>49</v>
      </c>
      <c r="K24" s="85"/>
      <c r="L24" s="71" t="s">
        <v>50</v>
      </c>
      <c r="M24" s="90" t="s">
        <v>51</v>
      </c>
      <c r="N24" s="8" t="s">
        <v>52</v>
      </c>
      <c r="O24" s="21" t="s">
        <v>265</v>
      </c>
      <c r="P24" s="8" t="s">
        <v>266</v>
      </c>
      <c r="Q24" s="65" t="s">
        <v>27</v>
      </c>
      <c r="R24" s="96" t="s">
        <v>267</v>
      </c>
      <c r="S24" s="98" t="str">
        <f>IF(($S$10/1)&lt;248,"1","0")</f>
        <v>1</v>
      </c>
      <c r="T24" s="98" t="str">
        <f>IFERROR($S$24,"0")</f>
        <v>1</v>
      </c>
    </row>
    <row r="25" spans="1:21">
      <c r="A25" s="71">
        <v>22</v>
      </c>
      <c r="B25" s="134" t="s">
        <v>268</v>
      </c>
      <c r="C25" s="134" t="s">
        <v>269</v>
      </c>
      <c r="D25" s="134" t="s">
        <v>270</v>
      </c>
      <c r="E25" s="134" t="s">
        <v>271</v>
      </c>
      <c r="F25" s="134" t="s">
        <v>272</v>
      </c>
      <c r="G25" s="78" t="s">
        <v>273</v>
      </c>
      <c r="H25" s="77" t="s">
        <v>274</v>
      </c>
      <c r="I25" s="71" t="s">
        <v>275</v>
      </c>
      <c r="J25" s="6" t="s">
        <v>49</v>
      </c>
      <c r="K25" s="85"/>
      <c r="L25" s="71" t="s">
        <v>50</v>
      </c>
      <c r="M25" s="90" t="s">
        <v>51</v>
      </c>
      <c r="N25" s="8" t="s">
        <v>52</v>
      </c>
      <c r="O25" s="21" t="s">
        <v>276</v>
      </c>
      <c r="P25" s="41" t="s">
        <v>277</v>
      </c>
      <c r="Q25" s="65" t="s">
        <v>27</v>
      </c>
    </row>
    <row r="26" spans="1:21">
      <c r="A26" s="71">
        <v>23</v>
      </c>
      <c r="B26" s="134" t="s">
        <v>278</v>
      </c>
      <c r="C26" s="134" t="s">
        <v>279</v>
      </c>
      <c r="D26" s="134" t="s">
        <v>280</v>
      </c>
      <c r="E26" s="134" t="s">
        <v>281</v>
      </c>
      <c r="F26" s="134" t="s">
        <v>282</v>
      </c>
      <c r="G26" s="78" t="s">
        <v>283</v>
      </c>
      <c r="H26" s="77" t="s">
        <v>284</v>
      </c>
      <c r="I26" s="71" t="s">
        <v>285</v>
      </c>
      <c r="J26" s="6" t="s">
        <v>49</v>
      </c>
      <c r="K26" s="85"/>
      <c r="L26" s="71" t="s">
        <v>50</v>
      </c>
      <c r="M26" s="90" t="s">
        <v>51</v>
      </c>
      <c r="N26" s="8" t="s">
        <v>52</v>
      </c>
      <c r="O26" s="21" t="s">
        <v>27</v>
      </c>
      <c r="P26" s="8" t="s">
        <v>27</v>
      </c>
      <c r="Q26" s="65" t="s">
        <v>27</v>
      </c>
      <c r="R26" s="92"/>
      <c r="S26" s="100"/>
      <c r="T26" s="100"/>
      <c r="U26" s="100"/>
    </row>
    <row r="27" spans="1:21" ht="14.4">
      <c r="A27" s="71">
        <v>24</v>
      </c>
      <c r="B27" s="134" t="s">
        <v>286</v>
      </c>
      <c r="C27" s="134" t="s">
        <v>287</v>
      </c>
      <c r="D27" s="134" t="s">
        <v>288</v>
      </c>
      <c r="E27" s="134" t="s">
        <v>289</v>
      </c>
      <c r="F27" s="134" t="s">
        <v>290</v>
      </c>
      <c r="G27" s="78" t="s">
        <v>291</v>
      </c>
      <c r="H27" s="77" t="s">
        <v>292</v>
      </c>
      <c r="I27" s="71" t="s">
        <v>293</v>
      </c>
      <c r="J27" s="6" t="s">
        <v>49</v>
      </c>
      <c r="K27" s="85"/>
      <c r="L27" s="71" t="s">
        <v>50</v>
      </c>
      <c r="M27" s="90" t="s">
        <v>51</v>
      </c>
      <c r="N27" s="8" t="s">
        <v>52</v>
      </c>
      <c r="O27" s="21" t="s">
        <v>294</v>
      </c>
      <c r="P27" s="41" t="s">
        <v>295</v>
      </c>
      <c r="Q27" s="65" t="s">
        <v>27</v>
      </c>
      <c r="R27" s="95"/>
      <c r="S27" s="100"/>
      <c r="T27" s="100"/>
      <c r="U27" s="100"/>
    </row>
    <row r="28" spans="1:21">
      <c r="A28" s="71">
        <v>25</v>
      </c>
      <c r="B28" s="134" t="s">
        <v>296</v>
      </c>
      <c r="C28" s="134" t="s">
        <v>297</v>
      </c>
      <c r="D28" s="134" t="s">
        <v>298</v>
      </c>
      <c r="E28" s="134" t="s">
        <v>299</v>
      </c>
      <c r="F28" s="134" t="s">
        <v>300</v>
      </c>
      <c r="G28" s="78" t="s">
        <v>301</v>
      </c>
      <c r="H28" s="77" t="s">
        <v>302</v>
      </c>
      <c r="I28" s="71" t="s">
        <v>303</v>
      </c>
      <c r="J28" s="6" t="s">
        <v>49</v>
      </c>
      <c r="K28" s="85"/>
      <c r="L28" s="71" t="s">
        <v>50</v>
      </c>
      <c r="M28" s="90" t="s">
        <v>51</v>
      </c>
      <c r="N28" s="8" t="s">
        <v>52</v>
      </c>
      <c r="O28" s="8" t="s">
        <v>304</v>
      </c>
      <c r="P28" s="8" t="s">
        <v>304</v>
      </c>
      <c r="Q28" s="65" t="s">
        <v>27</v>
      </c>
      <c r="R28" s="92"/>
      <c r="S28" s="100"/>
      <c r="T28" s="100"/>
      <c r="U28" s="100"/>
    </row>
    <row r="29" spans="1:21" ht="14.4">
      <c r="A29" s="71">
        <v>26</v>
      </c>
      <c r="B29" s="134" t="s">
        <v>305</v>
      </c>
      <c r="C29" s="134" t="s">
        <v>306</v>
      </c>
      <c r="D29" s="134" t="s">
        <v>307</v>
      </c>
      <c r="E29" s="134" t="s">
        <v>308</v>
      </c>
      <c r="F29" s="134" t="s">
        <v>309</v>
      </c>
      <c r="G29" s="80" t="s">
        <v>310</v>
      </c>
      <c r="H29" s="77" t="s">
        <v>311</v>
      </c>
      <c r="I29" s="71" t="s">
        <v>312</v>
      </c>
      <c r="J29" s="6" t="s">
        <v>49</v>
      </c>
      <c r="K29" s="85"/>
      <c r="L29" s="71" t="s">
        <v>50</v>
      </c>
      <c r="M29" s="90" t="s">
        <v>51</v>
      </c>
      <c r="N29" s="8" t="s">
        <v>52</v>
      </c>
      <c r="O29" s="21" t="s">
        <v>313</v>
      </c>
      <c r="P29" s="21" t="s">
        <v>313</v>
      </c>
      <c r="Q29" s="65" t="s">
        <v>27</v>
      </c>
      <c r="R29" s="95"/>
      <c r="S29" s="100"/>
      <c r="T29" s="100"/>
      <c r="U29" s="100"/>
    </row>
    <row r="30" spans="1:21" ht="14.4">
      <c r="A30" s="71">
        <v>27</v>
      </c>
      <c r="B30" s="134" t="s">
        <v>314</v>
      </c>
      <c r="C30" s="134" t="s">
        <v>315</v>
      </c>
      <c r="D30" s="134" t="s">
        <v>316</v>
      </c>
      <c r="E30" s="134" t="s">
        <v>317</v>
      </c>
      <c r="F30" s="134" t="s">
        <v>318</v>
      </c>
      <c r="G30" s="72" t="s">
        <v>319</v>
      </c>
      <c r="H30" s="77" t="s">
        <v>320</v>
      </c>
      <c r="I30" s="71" t="s">
        <v>321</v>
      </c>
      <c r="J30" s="6" t="s">
        <v>49</v>
      </c>
      <c r="K30" s="85"/>
      <c r="L30" s="71" t="s">
        <v>50</v>
      </c>
      <c r="M30" s="90" t="s">
        <v>51</v>
      </c>
      <c r="N30" s="8" t="s">
        <v>52</v>
      </c>
      <c r="O30" s="21" t="s">
        <v>322</v>
      </c>
      <c r="P30" s="41" t="s">
        <v>323</v>
      </c>
      <c r="Q30" s="65" t="s">
        <v>27</v>
      </c>
      <c r="R30" s="95"/>
      <c r="S30" s="100"/>
      <c r="T30" s="100"/>
      <c r="U30" s="103"/>
    </row>
    <row r="31" spans="1:21" ht="14.4">
      <c r="A31" s="71">
        <v>28</v>
      </c>
      <c r="B31" s="134" t="s">
        <v>324</v>
      </c>
      <c r="C31" s="134" t="s">
        <v>325</v>
      </c>
      <c r="D31" s="134" t="s">
        <v>326</v>
      </c>
      <c r="E31" s="134" t="s">
        <v>327</v>
      </c>
      <c r="F31" s="134" t="s">
        <v>328</v>
      </c>
      <c r="G31" s="72" t="s">
        <v>329</v>
      </c>
      <c r="H31" s="77" t="s">
        <v>330</v>
      </c>
      <c r="I31" s="71" t="s">
        <v>331</v>
      </c>
      <c r="J31" s="6" t="s">
        <v>49</v>
      </c>
      <c r="K31" s="6"/>
      <c r="L31" s="71" t="s">
        <v>50</v>
      </c>
      <c r="M31" s="90" t="s">
        <v>51</v>
      </c>
      <c r="N31" s="8" t="s">
        <v>52</v>
      </c>
      <c r="O31" s="71" t="s">
        <v>332</v>
      </c>
      <c r="P31" s="71" t="s">
        <v>332</v>
      </c>
      <c r="Q31" s="65" t="s">
        <v>27</v>
      </c>
      <c r="R31" s="95"/>
      <c r="S31" s="100"/>
      <c r="T31" s="100"/>
      <c r="U31" s="100"/>
    </row>
    <row r="32" spans="1:21" ht="14.4">
      <c r="A32" s="71">
        <v>29</v>
      </c>
      <c r="B32" s="134" t="s">
        <v>333</v>
      </c>
      <c r="C32" s="134" t="s">
        <v>334</v>
      </c>
      <c r="D32" s="134" t="s">
        <v>335</v>
      </c>
      <c r="E32" s="134" t="s">
        <v>336</v>
      </c>
      <c r="F32" s="134" t="s">
        <v>337</v>
      </c>
      <c r="G32" s="72" t="s">
        <v>338</v>
      </c>
      <c r="H32" s="77" t="s">
        <v>339</v>
      </c>
      <c r="I32" s="71" t="s">
        <v>340</v>
      </c>
      <c r="J32" s="6" t="s">
        <v>49</v>
      </c>
      <c r="K32" s="85"/>
      <c r="L32" s="71" t="s">
        <v>50</v>
      </c>
      <c r="M32" s="90" t="s">
        <v>51</v>
      </c>
      <c r="N32" s="8" t="s">
        <v>52</v>
      </c>
      <c r="O32" s="21" t="s">
        <v>341</v>
      </c>
      <c r="P32" s="41" t="s">
        <v>342</v>
      </c>
      <c r="Q32" s="65" t="s">
        <v>27</v>
      </c>
      <c r="R32" s="95"/>
      <c r="S32" s="100"/>
      <c r="T32" s="100"/>
      <c r="U32" s="100"/>
    </row>
    <row r="33" spans="1:26" ht="14.4">
      <c r="A33" s="71">
        <v>30</v>
      </c>
      <c r="B33" s="134" t="s">
        <v>343</v>
      </c>
      <c r="C33" s="134" t="s">
        <v>344</v>
      </c>
      <c r="D33" s="134" t="s">
        <v>345</v>
      </c>
      <c r="E33" s="134" t="s">
        <v>346</v>
      </c>
      <c r="F33" s="134" t="s">
        <v>347</v>
      </c>
      <c r="G33" s="72" t="s">
        <v>348</v>
      </c>
      <c r="H33" s="77" t="s">
        <v>349</v>
      </c>
      <c r="I33" s="71" t="s">
        <v>350</v>
      </c>
      <c r="J33" s="6" t="s">
        <v>49</v>
      </c>
      <c r="K33" s="85"/>
      <c r="L33" s="71" t="s">
        <v>50</v>
      </c>
      <c r="M33" s="91" t="s">
        <v>133</v>
      </c>
      <c r="N33" s="8" t="s">
        <v>52</v>
      </c>
      <c r="O33" s="21" t="s">
        <v>351</v>
      </c>
      <c r="P33" s="41" t="s">
        <v>352</v>
      </c>
      <c r="Q33" s="65" t="s">
        <v>27</v>
      </c>
      <c r="R33" s="95"/>
      <c r="S33" s="65"/>
      <c r="T33" s="100"/>
      <c r="U33" s="100"/>
    </row>
    <row r="34" spans="1:26" ht="14.4">
      <c r="A34" s="71">
        <v>31</v>
      </c>
      <c r="B34" s="134" t="s">
        <v>353</v>
      </c>
      <c r="C34" s="134" t="s">
        <v>354</v>
      </c>
      <c r="D34" s="134" t="s">
        <v>355</v>
      </c>
      <c r="E34" s="134" t="s">
        <v>356</v>
      </c>
      <c r="F34" s="134" t="s">
        <v>357</v>
      </c>
      <c r="G34" s="78" t="s">
        <v>358</v>
      </c>
      <c r="H34" s="71" t="s">
        <v>359</v>
      </c>
      <c r="I34" s="71" t="s">
        <v>360</v>
      </c>
      <c r="J34" s="71" t="s">
        <v>27</v>
      </c>
      <c r="K34" s="71" t="s">
        <v>361</v>
      </c>
      <c r="L34" s="71" t="s">
        <v>361</v>
      </c>
      <c r="M34" s="71" t="s">
        <v>27</v>
      </c>
      <c r="N34" s="8" t="s">
        <v>52</v>
      </c>
      <c r="O34" s="71" t="s">
        <v>27</v>
      </c>
      <c r="P34" s="71" t="s">
        <v>27</v>
      </c>
      <c r="Q34" s="65" t="s">
        <v>27</v>
      </c>
      <c r="R34" s="95"/>
      <c r="S34" s="100"/>
      <c r="T34" s="100"/>
      <c r="U34" s="100"/>
    </row>
    <row r="35" spans="1:26">
      <c r="A35" s="71">
        <v>32</v>
      </c>
      <c r="B35" s="134" t="s">
        <v>362</v>
      </c>
      <c r="C35" s="134" t="s">
        <v>363</v>
      </c>
      <c r="D35" s="134" t="s">
        <v>364</v>
      </c>
      <c r="E35" s="134" t="s">
        <v>365</v>
      </c>
      <c r="F35" s="134" t="s">
        <v>366</v>
      </c>
      <c r="G35" s="78" t="s">
        <v>367</v>
      </c>
      <c r="H35" s="71" t="s">
        <v>359</v>
      </c>
      <c r="I35" s="71" t="s">
        <v>360</v>
      </c>
      <c r="J35" s="71" t="s">
        <v>27</v>
      </c>
      <c r="K35" s="71" t="s">
        <v>361</v>
      </c>
      <c r="L35" s="71" t="s">
        <v>361</v>
      </c>
      <c r="M35" s="71" t="s">
        <v>27</v>
      </c>
      <c r="N35" s="8" t="s">
        <v>52</v>
      </c>
      <c r="O35" s="71" t="s">
        <v>27</v>
      </c>
      <c r="P35" s="71" t="s">
        <v>27</v>
      </c>
      <c r="Q35" s="65" t="s">
        <v>27</v>
      </c>
      <c r="R35" s="92"/>
      <c r="S35" s="100"/>
      <c r="T35" s="100"/>
      <c r="U35" s="100"/>
    </row>
    <row r="36" spans="1:26">
      <c r="A36" s="71">
        <v>33</v>
      </c>
      <c r="B36" s="134" t="s">
        <v>368</v>
      </c>
      <c r="C36" s="134" t="s">
        <v>369</v>
      </c>
      <c r="D36" s="134" t="s">
        <v>370</v>
      </c>
      <c r="E36" s="134" t="s">
        <v>371</v>
      </c>
      <c r="F36" s="134" t="s">
        <v>372</v>
      </c>
      <c r="G36" s="78" t="s">
        <v>373</v>
      </c>
      <c r="H36" s="71" t="s">
        <v>359</v>
      </c>
      <c r="I36" s="71" t="s">
        <v>360</v>
      </c>
      <c r="J36" s="71" t="s">
        <v>27</v>
      </c>
      <c r="K36" s="71" t="s">
        <v>361</v>
      </c>
      <c r="L36" s="71" t="s">
        <v>361</v>
      </c>
      <c r="M36" s="71" t="s">
        <v>27</v>
      </c>
      <c r="N36" s="8" t="s">
        <v>52</v>
      </c>
      <c r="O36" s="71" t="s">
        <v>27</v>
      </c>
      <c r="P36" s="71" t="s">
        <v>27</v>
      </c>
      <c r="Q36" s="65" t="s">
        <v>27</v>
      </c>
    </row>
    <row r="37" spans="1:26">
      <c r="A37" s="71">
        <v>34</v>
      </c>
      <c r="B37" s="134" t="s">
        <v>374</v>
      </c>
      <c r="C37" s="134" t="s">
        <v>375</v>
      </c>
      <c r="D37" s="134" t="s">
        <v>376</v>
      </c>
      <c r="E37" s="134" t="s">
        <v>377</v>
      </c>
      <c r="F37" s="134" t="s">
        <v>378</v>
      </c>
      <c r="G37" s="78" t="s">
        <v>379</v>
      </c>
      <c r="H37" s="71" t="s">
        <v>359</v>
      </c>
      <c r="I37" s="71" t="s">
        <v>360</v>
      </c>
      <c r="J37" s="71" t="s">
        <v>27</v>
      </c>
      <c r="K37" s="71" t="s">
        <v>361</v>
      </c>
      <c r="L37" s="71" t="s">
        <v>361</v>
      </c>
      <c r="M37" s="71" t="s">
        <v>27</v>
      </c>
      <c r="N37" s="8" t="s">
        <v>52</v>
      </c>
      <c r="O37" s="71" t="s">
        <v>27</v>
      </c>
      <c r="P37" s="71" t="s">
        <v>27</v>
      </c>
      <c r="Q37" s="65" t="s">
        <v>27</v>
      </c>
    </row>
    <row r="38" spans="1:26">
      <c r="A38" s="71">
        <v>35</v>
      </c>
      <c r="B38" s="134" t="s">
        <v>380</v>
      </c>
      <c r="C38" s="134" t="s">
        <v>381</v>
      </c>
      <c r="D38" s="134" t="s">
        <v>382</v>
      </c>
      <c r="E38" s="134" t="s">
        <v>383</v>
      </c>
      <c r="F38" s="134" t="s">
        <v>384</v>
      </c>
      <c r="G38" s="78" t="s">
        <v>385</v>
      </c>
      <c r="H38" s="71" t="s">
        <v>359</v>
      </c>
      <c r="I38" s="71" t="s">
        <v>360</v>
      </c>
      <c r="J38" s="71" t="s">
        <v>27</v>
      </c>
      <c r="K38" s="71" t="s">
        <v>361</v>
      </c>
      <c r="L38" s="71" t="s">
        <v>361</v>
      </c>
      <c r="M38" s="71" t="s">
        <v>27</v>
      </c>
      <c r="N38" s="8" t="s">
        <v>52</v>
      </c>
      <c r="O38" s="71" t="s">
        <v>27</v>
      </c>
      <c r="P38" s="71" t="s">
        <v>27</v>
      </c>
      <c r="Q38" s="65" t="s">
        <v>27</v>
      </c>
    </row>
    <row r="39" spans="1:26">
      <c r="A39" s="71">
        <v>36</v>
      </c>
      <c r="B39" s="134" t="s">
        <v>386</v>
      </c>
      <c r="C39" s="134" t="s">
        <v>387</v>
      </c>
      <c r="D39" s="134" t="s">
        <v>388</v>
      </c>
      <c r="E39" s="134" t="s">
        <v>389</v>
      </c>
      <c r="F39" s="134" t="s">
        <v>390</v>
      </c>
      <c r="G39" s="78" t="s">
        <v>391</v>
      </c>
      <c r="H39" s="71" t="s">
        <v>359</v>
      </c>
      <c r="I39" s="71" t="s">
        <v>360</v>
      </c>
      <c r="J39" s="71" t="s">
        <v>27</v>
      </c>
      <c r="K39" s="71" t="s">
        <v>361</v>
      </c>
      <c r="L39" s="71" t="s">
        <v>361</v>
      </c>
      <c r="M39" s="71" t="s">
        <v>27</v>
      </c>
      <c r="N39" s="8" t="s">
        <v>52</v>
      </c>
      <c r="O39" s="71" t="s">
        <v>27</v>
      </c>
      <c r="P39" s="71" t="s">
        <v>27</v>
      </c>
      <c r="Q39" s="65" t="s">
        <v>27</v>
      </c>
    </row>
    <row r="40" spans="1:26">
      <c r="A40" s="71">
        <v>37</v>
      </c>
      <c r="B40" s="134" t="s">
        <v>392</v>
      </c>
      <c r="C40" s="134" t="s">
        <v>393</v>
      </c>
      <c r="D40" s="134" t="s">
        <v>394</v>
      </c>
      <c r="E40" s="134" t="s">
        <v>395</v>
      </c>
      <c r="F40" s="134" t="s">
        <v>396</v>
      </c>
      <c r="G40" s="78" t="s">
        <v>397</v>
      </c>
      <c r="H40" s="71" t="s">
        <v>359</v>
      </c>
      <c r="I40" s="71" t="s">
        <v>360</v>
      </c>
      <c r="J40" s="71" t="s">
        <v>27</v>
      </c>
      <c r="K40" s="71" t="s">
        <v>361</v>
      </c>
      <c r="L40" s="71" t="s">
        <v>361</v>
      </c>
      <c r="M40" s="71" t="s">
        <v>27</v>
      </c>
      <c r="N40" s="8" t="s">
        <v>52</v>
      </c>
      <c r="O40" s="71" t="s">
        <v>27</v>
      </c>
      <c r="P40" s="71" t="s">
        <v>27</v>
      </c>
      <c r="Q40" s="65" t="s">
        <v>27</v>
      </c>
    </row>
    <row r="41" spans="1:26">
      <c r="A41" s="71">
        <v>38</v>
      </c>
      <c r="B41" s="134" t="s">
        <v>398</v>
      </c>
      <c r="C41" s="134" t="s">
        <v>399</v>
      </c>
      <c r="D41" s="134" t="s">
        <v>400</v>
      </c>
      <c r="E41" s="134" t="s">
        <v>401</v>
      </c>
      <c r="F41" s="134" t="s">
        <v>402</v>
      </c>
      <c r="G41" s="78" t="s">
        <v>403</v>
      </c>
      <c r="H41" s="71" t="s">
        <v>359</v>
      </c>
      <c r="I41" s="71" t="s">
        <v>360</v>
      </c>
      <c r="J41" s="71" t="s">
        <v>27</v>
      </c>
      <c r="K41" s="71" t="s">
        <v>361</v>
      </c>
      <c r="L41" s="71" t="s">
        <v>361</v>
      </c>
      <c r="M41" s="71" t="s">
        <v>27</v>
      </c>
      <c r="N41" s="8" t="s">
        <v>52</v>
      </c>
      <c r="O41" s="71" t="s">
        <v>27</v>
      </c>
      <c r="P41" s="71" t="s">
        <v>27</v>
      </c>
      <c r="Q41" s="65" t="s">
        <v>27</v>
      </c>
    </row>
    <row r="42" spans="1:26">
      <c r="A42" s="71">
        <v>39</v>
      </c>
      <c r="B42" s="134" t="s">
        <v>404</v>
      </c>
      <c r="C42" s="134" t="s">
        <v>405</v>
      </c>
      <c r="D42" s="134" t="s">
        <v>406</v>
      </c>
      <c r="E42" s="134" t="s">
        <v>407</v>
      </c>
      <c r="F42" s="134" t="s">
        <v>408</v>
      </c>
      <c r="G42" s="78" t="s">
        <v>409</v>
      </c>
      <c r="H42" s="71" t="s">
        <v>359</v>
      </c>
      <c r="I42" s="71" t="s">
        <v>360</v>
      </c>
      <c r="J42" s="71" t="s">
        <v>27</v>
      </c>
      <c r="K42" s="71" t="s">
        <v>361</v>
      </c>
      <c r="L42" s="71" t="s">
        <v>361</v>
      </c>
      <c r="M42" s="71" t="s">
        <v>27</v>
      </c>
      <c r="N42" s="8" t="s">
        <v>52</v>
      </c>
      <c r="O42" s="71" t="s">
        <v>27</v>
      </c>
      <c r="P42" s="71" t="s">
        <v>27</v>
      </c>
      <c r="Q42" s="65" t="s">
        <v>27</v>
      </c>
    </row>
    <row r="43" spans="1:26" s="64" customFormat="1">
      <c r="A43" s="73">
        <v>40</v>
      </c>
      <c r="B43" s="135" t="s">
        <v>410</v>
      </c>
      <c r="C43" s="74" t="s">
        <v>411</v>
      </c>
      <c r="D43" s="178" t="s">
        <v>412</v>
      </c>
      <c r="E43" s="179"/>
      <c r="F43" s="180"/>
      <c r="G43" s="81" t="s">
        <v>413</v>
      </c>
      <c r="H43" s="73" t="s">
        <v>414</v>
      </c>
      <c r="I43" s="73" t="s">
        <v>360</v>
      </c>
      <c r="J43" s="73" t="s">
        <v>27</v>
      </c>
      <c r="K43" s="73" t="s">
        <v>27</v>
      </c>
      <c r="L43" s="73" t="s">
        <v>27</v>
      </c>
      <c r="M43" s="73" t="s">
        <v>415</v>
      </c>
      <c r="N43" s="73" t="s">
        <v>416</v>
      </c>
      <c r="O43" s="73" t="s">
        <v>27</v>
      </c>
      <c r="P43" s="73" t="s">
        <v>27</v>
      </c>
      <c r="Q43" s="64" t="s">
        <v>27</v>
      </c>
      <c r="S43" s="101"/>
      <c r="T43" s="101"/>
      <c r="U43" s="101"/>
      <c r="V43" s="101"/>
      <c r="W43" s="101"/>
      <c r="X43" s="104"/>
      <c r="Y43" s="104"/>
      <c r="Z43" s="101"/>
    </row>
    <row r="44" spans="1:26">
      <c r="A44" s="71">
        <v>41</v>
      </c>
      <c r="B44" s="134" t="s">
        <v>417</v>
      </c>
      <c r="C44" s="75" t="s">
        <v>418</v>
      </c>
      <c r="D44" s="181"/>
      <c r="E44" s="182"/>
      <c r="F44" s="183"/>
      <c r="G44" s="77" t="s">
        <v>419</v>
      </c>
      <c r="H44" s="82" t="s">
        <v>420</v>
      </c>
      <c r="I44" s="71" t="s">
        <v>421</v>
      </c>
      <c r="J44" s="29" t="s">
        <v>422</v>
      </c>
      <c r="K44" s="82"/>
      <c r="L44" s="82"/>
      <c r="M44" s="7" t="s">
        <v>415</v>
      </c>
      <c r="N44" s="71" t="s">
        <v>416</v>
      </c>
      <c r="O44" s="51" t="s">
        <v>423</v>
      </c>
      <c r="P44" s="71" t="s">
        <v>27</v>
      </c>
      <c r="Q44" s="65" t="s">
        <v>27</v>
      </c>
    </row>
    <row r="45" spans="1:26">
      <c r="A45" s="71">
        <v>42</v>
      </c>
      <c r="B45" s="134" t="s">
        <v>424</v>
      </c>
      <c r="C45" s="75" t="s">
        <v>425</v>
      </c>
      <c r="D45" s="181"/>
      <c r="E45" s="182"/>
      <c r="F45" s="183"/>
      <c r="G45" s="77" t="s">
        <v>426</v>
      </c>
      <c r="H45" s="82" t="s">
        <v>414</v>
      </c>
      <c r="I45" s="71" t="s">
        <v>360</v>
      </c>
      <c r="J45" s="6" t="s">
        <v>27</v>
      </c>
      <c r="K45" s="82"/>
      <c r="L45" s="82"/>
      <c r="M45" s="7" t="s">
        <v>415</v>
      </c>
      <c r="N45" s="71" t="s">
        <v>416</v>
      </c>
      <c r="O45" s="51" t="s">
        <v>27</v>
      </c>
      <c r="P45" s="71" t="s">
        <v>27</v>
      </c>
      <c r="Q45" s="65" t="s">
        <v>27</v>
      </c>
    </row>
    <row r="46" spans="1:26">
      <c r="A46" s="71">
        <v>43</v>
      </c>
      <c r="B46" s="134" t="s">
        <v>427</v>
      </c>
      <c r="C46" s="75" t="s">
        <v>428</v>
      </c>
      <c r="D46" s="181"/>
      <c r="E46" s="182"/>
      <c r="F46" s="183"/>
      <c r="G46" s="78" t="s">
        <v>429</v>
      </c>
      <c r="H46" s="82" t="s">
        <v>430</v>
      </c>
      <c r="I46" s="71" t="s">
        <v>431</v>
      </c>
      <c r="J46" s="29" t="s">
        <v>432</v>
      </c>
      <c r="K46" s="82"/>
      <c r="L46" s="82"/>
      <c r="M46" s="7" t="s">
        <v>415</v>
      </c>
      <c r="N46" s="71" t="s">
        <v>416</v>
      </c>
      <c r="O46" s="51" t="s">
        <v>433</v>
      </c>
      <c r="P46" s="71" t="s">
        <v>27</v>
      </c>
      <c r="Q46" s="65" t="s">
        <v>27</v>
      </c>
    </row>
    <row r="47" spans="1:26">
      <c r="A47" s="71">
        <v>44</v>
      </c>
      <c r="B47" s="134" t="s">
        <v>434</v>
      </c>
      <c r="C47" s="75" t="s">
        <v>435</v>
      </c>
      <c r="D47" s="181"/>
      <c r="E47" s="182"/>
      <c r="F47" s="183"/>
      <c r="G47" s="78" t="s">
        <v>436</v>
      </c>
      <c r="H47" s="82" t="s">
        <v>437</v>
      </c>
      <c r="I47" s="71" t="s">
        <v>438</v>
      </c>
      <c r="J47" s="30" t="s">
        <v>439</v>
      </c>
      <c r="K47" s="82"/>
      <c r="L47" s="82"/>
      <c r="M47" s="7" t="s">
        <v>415</v>
      </c>
      <c r="N47" s="71" t="s">
        <v>416</v>
      </c>
      <c r="O47" s="51" t="s">
        <v>440</v>
      </c>
      <c r="P47" s="71" t="s">
        <v>27</v>
      </c>
      <c r="Q47" s="65" t="s">
        <v>27</v>
      </c>
    </row>
    <row r="48" spans="1:26">
      <c r="A48" s="71">
        <v>45</v>
      </c>
      <c r="B48" s="134" t="s">
        <v>441</v>
      </c>
      <c r="C48" s="75" t="s">
        <v>442</v>
      </c>
      <c r="D48" s="181"/>
      <c r="E48" s="182"/>
      <c r="F48" s="183"/>
      <c r="G48" s="78" t="s">
        <v>443</v>
      </c>
      <c r="H48" s="82" t="s">
        <v>444</v>
      </c>
      <c r="I48" s="71" t="s">
        <v>445</v>
      </c>
      <c r="J48" s="30" t="s">
        <v>439</v>
      </c>
      <c r="K48" s="82"/>
      <c r="L48" s="82"/>
      <c r="M48" s="7" t="s">
        <v>415</v>
      </c>
      <c r="N48" s="71" t="s">
        <v>416</v>
      </c>
      <c r="O48" s="51" t="s">
        <v>446</v>
      </c>
      <c r="P48" s="71" t="s">
        <v>27</v>
      </c>
      <c r="Q48" s="65" t="s">
        <v>27</v>
      </c>
    </row>
    <row r="49" spans="1:17">
      <c r="A49" s="71">
        <v>46</v>
      </c>
      <c r="B49" s="134" t="s">
        <v>447</v>
      </c>
      <c r="C49" s="75" t="s">
        <v>448</v>
      </c>
      <c r="D49" s="181"/>
      <c r="E49" s="182"/>
      <c r="F49" s="183"/>
      <c r="G49" s="78" t="s">
        <v>449</v>
      </c>
      <c r="H49" s="82" t="s">
        <v>414</v>
      </c>
      <c r="I49" s="71" t="s">
        <v>360</v>
      </c>
      <c r="J49" s="6" t="s">
        <v>27</v>
      </c>
      <c r="K49" s="82"/>
      <c r="L49" s="82"/>
      <c r="M49" s="7" t="s">
        <v>415</v>
      </c>
      <c r="N49" s="71" t="s">
        <v>416</v>
      </c>
      <c r="O49" s="51" t="s">
        <v>27</v>
      </c>
      <c r="P49" s="71" t="s">
        <v>27</v>
      </c>
      <c r="Q49" s="65" t="s">
        <v>27</v>
      </c>
    </row>
    <row r="50" spans="1:17">
      <c r="A50" s="71">
        <v>47</v>
      </c>
      <c r="B50" s="134" t="s">
        <v>450</v>
      </c>
      <c r="C50" s="75" t="s">
        <v>451</v>
      </c>
      <c r="D50" s="181"/>
      <c r="E50" s="182"/>
      <c r="F50" s="183"/>
      <c r="G50" s="78" t="s">
        <v>452</v>
      </c>
      <c r="H50" s="82" t="s">
        <v>453</v>
      </c>
      <c r="I50" s="71" t="s">
        <v>454</v>
      </c>
      <c r="J50" s="6" t="s">
        <v>455</v>
      </c>
      <c r="K50" s="82"/>
      <c r="L50" s="82"/>
      <c r="M50" s="7" t="s">
        <v>415</v>
      </c>
      <c r="N50" s="71" t="s">
        <v>416</v>
      </c>
      <c r="O50" s="51" t="s">
        <v>456</v>
      </c>
      <c r="P50" s="71" t="s">
        <v>27</v>
      </c>
      <c r="Q50" s="65" t="s">
        <v>27</v>
      </c>
    </row>
    <row r="51" spans="1:17">
      <c r="A51" s="71">
        <v>48</v>
      </c>
      <c r="B51" s="134" t="s">
        <v>457</v>
      </c>
      <c r="C51" s="75" t="s">
        <v>458</v>
      </c>
      <c r="D51" s="181"/>
      <c r="E51" s="182"/>
      <c r="F51" s="183"/>
      <c r="G51" s="78" t="s">
        <v>459</v>
      </c>
      <c r="H51" s="82" t="s">
        <v>460</v>
      </c>
      <c r="I51" s="71" t="s">
        <v>461</v>
      </c>
      <c r="J51" s="30" t="s">
        <v>439</v>
      </c>
      <c r="K51" s="82"/>
      <c r="L51" s="82"/>
      <c r="M51" s="7" t="s">
        <v>415</v>
      </c>
      <c r="N51" s="71" t="s">
        <v>416</v>
      </c>
      <c r="O51" s="51" t="s">
        <v>462</v>
      </c>
      <c r="P51" s="71" t="s">
        <v>27</v>
      </c>
      <c r="Q51" s="65" t="s">
        <v>27</v>
      </c>
    </row>
    <row r="52" spans="1:17">
      <c r="A52" s="71">
        <v>49</v>
      </c>
      <c r="B52" s="134" t="s">
        <v>463</v>
      </c>
      <c r="C52" s="75" t="s">
        <v>464</v>
      </c>
      <c r="D52" s="181"/>
      <c r="E52" s="182"/>
      <c r="F52" s="183"/>
      <c r="G52" s="78" t="s">
        <v>465</v>
      </c>
      <c r="H52" s="82" t="s">
        <v>466</v>
      </c>
      <c r="I52" s="71" t="s">
        <v>467</v>
      </c>
      <c r="J52" s="6" t="s">
        <v>468</v>
      </c>
      <c r="K52" s="82"/>
      <c r="L52" s="82"/>
      <c r="M52" s="7" t="s">
        <v>415</v>
      </c>
      <c r="N52" s="71" t="s">
        <v>416</v>
      </c>
      <c r="O52" s="51" t="s">
        <v>469</v>
      </c>
      <c r="P52" s="71" t="s">
        <v>27</v>
      </c>
      <c r="Q52" s="65" t="s">
        <v>27</v>
      </c>
    </row>
    <row r="53" spans="1:17">
      <c r="A53" s="71">
        <v>50</v>
      </c>
      <c r="B53" s="134" t="s">
        <v>470</v>
      </c>
      <c r="C53" s="75" t="s">
        <v>471</v>
      </c>
      <c r="D53" s="181"/>
      <c r="E53" s="182"/>
      <c r="F53" s="183"/>
      <c r="G53" s="78" t="s">
        <v>472</v>
      </c>
      <c r="H53" s="82" t="s">
        <v>414</v>
      </c>
      <c r="I53" s="71" t="s">
        <v>360</v>
      </c>
      <c r="J53" s="6" t="s">
        <v>27</v>
      </c>
      <c r="K53" s="82"/>
      <c r="L53" s="82"/>
      <c r="M53" s="7" t="s">
        <v>415</v>
      </c>
      <c r="N53" s="71" t="s">
        <v>416</v>
      </c>
      <c r="O53" s="51" t="s">
        <v>27</v>
      </c>
      <c r="P53" s="71" t="s">
        <v>27</v>
      </c>
      <c r="Q53" s="65" t="s">
        <v>27</v>
      </c>
    </row>
    <row r="54" spans="1:17">
      <c r="A54" s="71">
        <v>51</v>
      </c>
      <c r="B54" s="134" t="s">
        <v>473</v>
      </c>
      <c r="C54" s="75" t="s">
        <v>474</v>
      </c>
      <c r="D54" s="181"/>
      <c r="E54" s="182"/>
      <c r="F54" s="183"/>
      <c r="G54" s="78" t="s">
        <v>475</v>
      </c>
      <c r="H54" s="82" t="s">
        <v>476</v>
      </c>
      <c r="I54" s="71" t="s">
        <v>477</v>
      </c>
      <c r="J54" s="6" t="s">
        <v>478</v>
      </c>
      <c r="K54" s="82"/>
      <c r="L54" s="82"/>
      <c r="M54" s="7" t="s">
        <v>415</v>
      </c>
      <c r="N54" s="71" t="s">
        <v>416</v>
      </c>
      <c r="O54" s="51" t="s">
        <v>479</v>
      </c>
      <c r="P54" s="71" t="s">
        <v>27</v>
      </c>
      <c r="Q54" s="65" t="s">
        <v>27</v>
      </c>
    </row>
    <row r="55" spans="1:17">
      <c r="A55" s="71">
        <v>52</v>
      </c>
      <c r="B55" s="134" t="s">
        <v>480</v>
      </c>
      <c r="C55" s="75" t="s">
        <v>481</v>
      </c>
      <c r="D55" s="181"/>
      <c r="E55" s="182"/>
      <c r="F55" s="183"/>
      <c r="G55" s="78" t="s">
        <v>482</v>
      </c>
      <c r="H55" s="82" t="s">
        <v>483</v>
      </c>
      <c r="I55" s="71" t="s">
        <v>484</v>
      </c>
      <c r="J55" s="6" t="s">
        <v>485</v>
      </c>
      <c r="K55" s="82"/>
      <c r="L55" s="82"/>
      <c r="M55" s="7" t="s">
        <v>415</v>
      </c>
      <c r="N55" s="71" t="s">
        <v>416</v>
      </c>
      <c r="O55" s="51" t="s">
        <v>486</v>
      </c>
      <c r="P55" s="71" t="s">
        <v>27</v>
      </c>
      <c r="Q55" s="65" t="s">
        <v>27</v>
      </c>
    </row>
    <row r="56" spans="1:17">
      <c r="A56" s="71">
        <v>53</v>
      </c>
      <c r="B56" s="134" t="s">
        <v>487</v>
      </c>
      <c r="C56" s="75" t="s">
        <v>488</v>
      </c>
      <c r="D56" s="181"/>
      <c r="E56" s="182"/>
      <c r="F56" s="183"/>
      <c r="G56" s="78" t="s">
        <v>489</v>
      </c>
      <c r="H56" s="82" t="s">
        <v>203</v>
      </c>
      <c r="I56" s="71" t="s">
        <v>204</v>
      </c>
      <c r="J56" s="21" t="s">
        <v>490</v>
      </c>
      <c r="K56" s="82"/>
      <c r="L56" s="82"/>
      <c r="M56" s="7" t="s">
        <v>415</v>
      </c>
      <c r="N56" s="71" t="s">
        <v>416</v>
      </c>
      <c r="O56" s="51" t="s">
        <v>491</v>
      </c>
      <c r="P56" s="71" t="s">
        <v>27</v>
      </c>
      <c r="Q56" s="65" t="s">
        <v>27</v>
      </c>
    </row>
    <row r="57" spans="1:17">
      <c r="A57" s="71">
        <v>54</v>
      </c>
      <c r="B57" s="134" t="s">
        <v>492</v>
      </c>
      <c r="C57" s="75" t="s">
        <v>493</v>
      </c>
      <c r="D57" s="181"/>
      <c r="E57" s="182"/>
      <c r="F57" s="183"/>
      <c r="G57" s="78" t="s">
        <v>494</v>
      </c>
      <c r="H57" s="82" t="s">
        <v>495</v>
      </c>
      <c r="I57" s="71" t="s">
        <v>496</v>
      </c>
      <c r="J57" s="21" t="s">
        <v>497</v>
      </c>
      <c r="K57" s="82"/>
      <c r="L57" s="82"/>
      <c r="M57" s="7" t="s">
        <v>415</v>
      </c>
      <c r="N57" s="71" t="s">
        <v>416</v>
      </c>
      <c r="O57" s="51" t="s">
        <v>491</v>
      </c>
      <c r="P57" s="71" t="s">
        <v>27</v>
      </c>
      <c r="Q57" s="65" t="s">
        <v>27</v>
      </c>
    </row>
    <row r="58" spans="1:17">
      <c r="A58" s="71">
        <v>55</v>
      </c>
      <c r="B58" s="134" t="s">
        <v>498</v>
      </c>
      <c r="C58" s="75" t="s">
        <v>499</v>
      </c>
      <c r="D58" s="184"/>
      <c r="E58" s="185"/>
      <c r="F58" s="186"/>
      <c r="G58" s="78" t="s">
        <v>500</v>
      </c>
      <c r="H58" s="82" t="s">
        <v>233</v>
      </c>
      <c r="I58" s="71" t="s">
        <v>501</v>
      </c>
      <c r="J58" s="89" t="s">
        <v>27</v>
      </c>
      <c r="K58" s="82"/>
      <c r="L58" s="82"/>
      <c r="M58" s="7" t="s">
        <v>415</v>
      </c>
      <c r="N58" s="71" t="s">
        <v>416</v>
      </c>
      <c r="O58" s="51" t="s">
        <v>491</v>
      </c>
      <c r="P58" s="71" t="s">
        <v>27</v>
      </c>
      <c r="Q58" s="65" t="s">
        <v>27</v>
      </c>
    </row>
    <row r="59" spans="1:17">
      <c r="A59" s="71">
        <v>56</v>
      </c>
      <c r="B59" s="134" t="s">
        <v>502</v>
      </c>
      <c r="C59" s="75" t="s">
        <v>411</v>
      </c>
      <c r="D59" s="178" t="s">
        <v>503</v>
      </c>
      <c r="E59" s="179"/>
      <c r="F59" s="180"/>
      <c r="G59" s="78" t="s">
        <v>504</v>
      </c>
      <c r="H59" s="82" t="s">
        <v>505</v>
      </c>
      <c r="I59" s="71" t="s">
        <v>506</v>
      </c>
      <c r="J59" s="30" t="s">
        <v>507</v>
      </c>
      <c r="K59" s="82"/>
      <c r="L59" s="82"/>
      <c r="M59" s="7" t="s">
        <v>415</v>
      </c>
      <c r="N59" s="71" t="s">
        <v>416</v>
      </c>
      <c r="O59" s="51" t="s">
        <v>508</v>
      </c>
      <c r="P59" s="71" t="s">
        <v>27</v>
      </c>
      <c r="Q59" s="65" t="s">
        <v>27</v>
      </c>
    </row>
    <row r="60" spans="1:17">
      <c r="A60" s="71">
        <v>57</v>
      </c>
      <c r="B60" s="134" t="s">
        <v>509</v>
      </c>
      <c r="C60" s="75" t="s">
        <v>418</v>
      </c>
      <c r="D60" s="181"/>
      <c r="E60" s="182"/>
      <c r="F60" s="183"/>
      <c r="G60" s="78" t="s">
        <v>510</v>
      </c>
      <c r="H60" s="82" t="s">
        <v>511</v>
      </c>
      <c r="I60" s="71" t="s">
        <v>512</v>
      </c>
      <c r="J60" s="30" t="s">
        <v>507</v>
      </c>
      <c r="K60" s="82"/>
      <c r="L60" s="82"/>
      <c r="M60" s="7" t="s">
        <v>415</v>
      </c>
      <c r="N60" s="71" t="s">
        <v>416</v>
      </c>
      <c r="O60" s="51" t="s">
        <v>508</v>
      </c>
      <c r="P60" s="71" t="s">
        <v>27</v>
      </c>
      <c r="Q60" s="65" t="s">
        <v>27</v>
      </c>
    </row>
    <row r="61" spans="1:17">
      <c r="A61" s="71">
        <v>58</v>
      </c>
      <c r="B61" s="134" t="s">
        <v>513</v>
      </c>
      <c r="C61" s="75" t="s">
        <v>425</v>
      </c>
      <c r="D61" s="181"/>
      <c r="E61" s="182"/>
      <c r="F61" s="183"/>
      <c r="G61" s="78" t="s">
        <v>514</v>
      </c>
      <c r="H61" s="82" t="s">
        <v>515</v>
      </c>
      <c r="I61" s="71" t="s">
        <v>516</v>
      </c>
      <c r="J61" s="6" t="s">
        <v>517</v>
      </c>
      <c r="K61" s="82"/>
      <c r="L61" s="82"/>
      <c r="M61" s="7" t="s">
        <v>415</v>
      </c>
      <c r="N61" s="71" t="s">
        <v>416</v>
      </c>
      <c r="O61" s="51" t="s">
        <v>518</v>
      </c>
      <c r="P61" s="71" t="s">
        <v>27</v>
      </c>
      <c r="Q61" s="65" t="s">
        <v>27</v>
      </c>
    </row>
    <row r="62" spans="1:17">
      <c r="A62" s="71">
        <v>59</v>
      </c>
      <c r="B62" s="134" t="s">
        <v>519</v>
      </c>
      <c r="C62" s="75" t="s">
        <v>428</v>
      </c>
      <c r="D62" s="181"/>
      <c r="E62" s="182"/>
      <c r="F62" s="183"/>
      <c r="G62" s="78" t="s">
        <v>520</v>
      </c>
      <c r="H62" s="82" t="s">
        <v>521</v>
      </c>
      <c r="I62" s="71" t="s">
        <v>522</v>
      </c>
      <c r="J62" s="6" t="s">
        <v>517</v>
      </c>
      <c r="K62" s="82"/>
      <c r="L62" s="82"/>
      <c r="M62" s="7" t="s">
        <v>415</v>
      </c>
      <c r="N62" s="71" t="s">
        <v>416</v>
      </c>
      <c r="O62" s="51" t="s">
        <v>523</v>
      </c>
      <c r="P62" s="71" t="s">
        <v>27</v>
      </c>
      <c r="Q62" s="65" t="s">
        <v>27</v>
      </c>
    </row>
    <row r="63" spans="1:17">
      <c r="A63" s="71">
        <v>60</v>
      </c>
      <c r="B63" s="134" t="s">
        <v>524</v>
      </c>
      <c r="C63" s="75" t="s">
        <v>435</v>
      </c>
      <c r="D63" s="181"/>
      <c r="E63" s="182"/>
      <c r="F63" s="183"/>
      <c r="G63" s="78" t="s">
        <v>525</v>
      </c>
      <c r="H63" s="82" t="s">
        <v>526</v>
      </c>
      <c r="I63" s="71" t="s">
        <v>527</v>
      </c>
      <c r="J63" s="29" t="s">
        <v>422</v>
      </c>
      <c r="K63" s="82"/>
      <c r="L63" s="82"/>
      <c r="M63" s="7" t="s">
        <v>415</v>
      </c>
      <c r="N63" s="71" t="s">
        <v>416</v>
      </c>
      <c r="O63" s="51" t="s">
        <v>27</v>
      </c>
      <c r="P63" s="71" t="s">
        <v>27</v>
      </c>
      <c r="Q63" s="65" t="s">
        <v>27</v>
      </c>
    </row>
    <row r="64" spans="1:17">
      <c r="A64" s="71">
        <v>61</v>
      </c>
      <c r="B64" s="134" t="s">
        <v>528</v>
      </c>
      <c r="C64" s="75" t="s">
        <v>442</v>
      </c>
      <c r="D64" s="181"/>
      <c r="E64" s="182"/>
      <c r="F64" s="183"/>
      <c r="G64" s="78" t="s">
        <v>529</v>
      </c>
      <c r="H64" s="82" t="s">
        <v>414</v>
      </c>
      <c r="I64" s="71" t="s">
        <v>360</v>
      </c>
      <c r="J64" s="6" t="s">
        <v>27</v>
      </c>
      <c r="K64" s="82"/>
      <c r="L64" s="82"/>
      <c r="M64" s="7" t="s">
        <v>415</v>
      </c>
      <c r="N64" s="71" t="s">
        <v>416</v>
      </c>
      <c r="O64" s="51" t="s">
        <v>27</v>
      </c>
      <c r="P64" s="71" t="s">
        <v>27</v>
      </c>
      <c r="Q64" s="65" t="s">
        <v>27</v>
      </c>
    </row>
    <row r="65" spans="1:19">
      <c r="A65" s="71">
        <v>62</v>
      </c>
      <c r="B65" s="134" t="s">
        <v>530</v>
      </c>
      <c r="C65" s="75" t="s">
        <v>448</v>
      </c>
      <c r="D65" s="181"/>
      <c r="E65" s="182"/>
      <c r="F65" s="183"/>
      <c r="G65" s="78" t="s">
        <v>531</v>
      </c>
      <c r="H65" s="82" t="s">
        <v>532</v>
      </c>
      <c r="I65" s="71" t="s">
        <v>533</v>
      </c>
      <c r="J65" s="30" t="s">
        <v>534</v>
      </c>
      <c r="K65" s="82"/>
      <c r="L65" s="82"/>
      <c r="M65" s="7" t="s">
        <v>415</v>
      </c>
      <c r="N65" s="71" t="s">
        <v>416</v>
      </c>
      <c r="O65" s="51" t="s">
        <v>535</v>
      </c>
      <c r="P65" s="71" t="s">
        <v>27</v>
      </c>
      <c r="Q65" s="65" t="s">
        <v>27</v>
      </c>
    </row>
    <row r="66" spans="1:19">
      <c r="A66" s="71">
        <v>63</v>
      </c>
      <c r="B66" s="134" t="s">
        <v>536</v>
      </c>
      <c r="C66" s="75" t="s">
        <v>451</v>
      </c>
      <c r="D66" s="181"/>
      <c r="E66" s="182"/>
      <c r="F66" s="183"/>
      <c r="G66" s="78" t="s">
        <v>537</v>
      </c>
      <c r="H66" s="82" t="s">
        <v>330</v>
      </c>
      <c r="I66" s="71" t="s">
        <v>538</v>
      </c>
      <c r="J66" s="6" t="s">
        <v>539</v>
      </c>
      <c r="K66" s="82"/>
      <c r="L66" s="82"/>
      <c r="M66" s="7" t="s">
        <v>415</v>
      </c>
      <c r="N66" s="71" t="s">
        <v>416</v>
      </c>
      <c r="O66" s="51" t="s">
        <v>540</v>
      </c>
      <c r="P66" s="71" t="s">
        <v>27</v>
      </c>
      <c r="Q66" s="65" t="s">
        <v>27</v>
      </c>
    </row>
    <row r="67" spans="1:19">
      <c r="A67" s="71">
        <v>64</v>
      </c>
      <c r="B67" s="134" t="s">
        <v>541</v>
      </c>
      <c r="C67" s="75" t="s">
        <v>458</v>
      </c>
      <c r="D67" s="181"/>
      <c r="E67" s="182"/>
      <c r="F67" s="183"/>
      <c r="G67" s="78" t="s">
        <v>542</v>
      </c>
      <c r="H67" s="82" t="s">
        <v>543</v>
      </c>
      <c r="I67" s="71" t="s">
        <v>544</v>
      </c>
      <c r="J67" s="29" t="s">
        <v>422</v>
      </c>
      <c r="K67" s="82"/>
      <c r="L67" s="82"/>
      <c r="M67" s="7" t="s">
        <v>415</v>
      </c>
      <c r="N67" s="71" t="s">
        <v>416</v>
      </c>
      <c r="O67" s="51" t="s">
        <v>545</v>
      </c>
      <c r="P67" s="71" t="s">
        <v>27</v>
      </c>
      <c r="Q67" s="65" t="s">
        <v>27</v>
      </c>
    </row>
    <row r="68" spans="1:19">
      <c r="A68" s="71">
        <v>65</v>
      </c>
      <c r="B68" s="134" t="s">
        <v>546</v>
      </c>
      <c r="C68" s="75" t="s">
        <v>464</v>
      </c>
      <c r="D68" s="181"/>
      <c r="E68" s="182"/>
      <c r="F68" s="183"/>
      <c r="G68" s="78" t="s">
        <v>547</v>
      </c>
      <c r="H68" s="82" t="s">
        <v>414</v>
      </c>
      <c r="I68" s="71" t="s">
        <v>360</v>
      </c>
      <c r="J68" s="6" t="s">
        <v>27</v>
      </c>
      <c r="K68" s="82"/>
      <c r="L68" s="82"/>
      <c r="M68" s="7" t="s">
        <v>415</v>
      </c>
      <c r="N68" s="71" t="s">
        <v>416</v>
      </c>
      <c r="O68" s="82" t="s">
        <v>27</v>
      </c>
      <c r="P68" s="71" t="s">
        <v>27</v>
      </c>
      <c r="Q68" s="65" t="s">
        <v>27</v>
      </c>
    </row>
    <row r="69" spans="1:19">
      <c r="A69" s="71">
        <v>66</v>
      </c>
      <c r="B69" s="134" t="s">
        <v>548</v>
      </c>
      <c r="C69" s="75" t="s">
        <v>471</v>
      </c>
      <c r="D69" s="181"/>
      <c r="E69" s="182"/>
      <c r="F69" s="183"/>
      <c r="G69" s="78" t="s">
        <v>549</v>
      </c>
      <c r="H69" s="82" t="s">
        <v>414</v>
      </c>
      <c r="I69" s="71" t="s">
        <v>360</v>
      </c>
      <c r="J69" s="6" t="s">
        <v>27</v>
      </c>
      <c r="K69" s="82" t="s">
        <v>27</v>
      </c>
      <c r="L69" s="82"/>
      <c r="M69" s="7" t="s">
        <v>415</v>
      </c>
      <c r="N69" s="71" t="s">
        <v>416</v>
      </c>
      <c r="O69" s="82" t="s">
        <v>27</v>
      </c>
      <c r="P69" s="71" t="s">
        <v>27</v>
      </c>
      <c r="Q69" s="65" t="s">
        <v>27</v>
      </c>
    </row>
    <row r="70" spans="1:19">
      <c r="A70" s="71">
        <v>67</v>
      </c>
      <c r="B70" s="134" t="s">
        <v>550</v>
      </c>
      <c r="C70" s="75" t="s">
        <v>474</v>
      </c>
      <c r="D70" s="181"/>
      <c r="E70" s="182"/>
      <c r="F70" s="183"/>
      <c r="G70" s="78" t="s">
        <v>551</v>
      </c>
      <c r="H70" s="82" t="s">
        <v>414</v>
      </c>
      <c r="I70" s="71" t="s">
        <v>360</v>
      </c>
      <c r="J70" s="6" t="s">
        <v>27</v>
      </c>
      <c r="K70" s="82" t="s">
        <v>27</v>
      </c>
      <c r="L70" s="82"/>
      <c r="M70" s="7" t="s">
        <v>415</v>
      </c>
      <c r="N70" s="71" t="s">
        <v>416</v>
      </c>
      <c r="O70" s="82" t="s">
        <v>27</v>
      </c>
      <c r="P70" s="71" t="s">
        <v>27</v>
      </c>
      <c r="Q70" s="65" t="s">
        <v>27</v>
      </c>
    </row>
    <row r="71" spans="1:19">
      <c r="A71" s="71">
        <v>68</v>
      </c>
      <c r="B71" s="134" t="s">
        <v>552</v>
      </c>
      <c r="C71" s="75" t="s">
        <v>481</v>
      </c>
      <c r="D71" s="181"/>
      <c r="E71" s="182"/>
      <c r="F71" s="183"/>
      <c r="G71" s="78" t="s">
        <v>553</v>
      </c>
      <c r="H71" s="82" t="s">
        <v>414</v>
      </c>
      <c r="I71" s="71" t="s">
        <v>360</v>
      </c>
      <c r="J71" s="6" t="s">
        <v>27</v>
      </c>
      <c r="K71" s="82" t="s">
        <v>27</v>
      </c>
      <c r="L71" s="82"/>
      <c r="M71" s="7" t="s">
        <v>415</v>
      </c>
      <c r="N71" s="71" t="s">
        <v>416</v>
      </c>
      <c r="O71" s="82" t="s">
        <v>27</v>
      </c>
      <c r="P71" s="71" t="s">
        <v>27</v>
      </c>
      <c r="Q71" s="65" t="s">
        <v>27</v>
      </c>
    </row>
    <row r="72" spans="1:19">
      <c r="A72" s="71">
        <v>69</v>
      </c>
      <c r="B72" s="134" t="s">
        <v>554</v>
      </c>
      <c r="C72" s="75" t="s">
        <v>488</v>
      </c>
      <c r="D72" s="181"/>
      <c r="E72" s="182"/>
      <c r="F72" s="183"/>
      <c r="G72" s="78" t="s">
        <v>555</v>
      </c>
      <c r="H72" s="82" t="s">
        <v>414</v>
      </c>
      <c r="I72" s="71" t="s">
        <v>360</v>
      </c>
      <c r="J72" s="6" t="s">
        <v>27</v>
      </c>
      <c r="K72" s="82" t="s">
        <v>27</v>
      </c>
      <c r="L72" s="82"/>
      <c r="M72" s="7" t="s">
        <v>415</v>
      </c>
      <c r="N72" s="71" t="s">
        <v>416</v>
      </c>
      <c r="O72" s="82" t="s">
        <v>27</v>
      </c>
      <c r="P72" s="71" t="s">
        <v>27</v>
      </c>
      <c r="Q72" s="65" t="s">
        <v>27</v>
      </c>
      <c r="S72" s="94"/>
    </row>
    <row r="73" spans="1:19">
      <c r="A73" s="71">
        <v>70</v>
      </c>
      <c r="B73" s="134" t="s">
        <v>556</v>
      </c>
      <c r="C73" s="75" t="s">
        <v>493</v>
      </c>
      <c r="D73" s="181"/>
      <c r="E73" s="182"/>
      <c r="F73" s="183"/>
      <c r="G73" s="78" t="s">
        <v>557</v>
      </c>
      <c r="H73" s="82" t="s">
        <v>414</v>
      </c>
      <c r="I73" s="71" t="s">
        <v>360</v>
      </c>
      <c r="J73" s="6" t="s">
        <v>27</v>
      </c>
      <c r="K73" s="82" t="s">
        <v>27</v>
      </c>
      <c r="L73" s="82"/>
      <c r="M73" s="7" t="s">
        <v>415</v>
      </c>
      <c r="N73" s="71" t="s">
        <v>416</v>
      </c>
      <c r="O73" s="82" t="s">
        <v>27</v>
      </c>
      <c r="P73" s="71" t="s">
        <v>27</v>
      </c>
      <c r="Q73" s="65" t="s">
        <v>27</v>
      </c>
    </row>
    <row r="74" spans="1:19">
      <c r="A74" s="71">
        <v>71</v>
      </c>
      <c r="B74" s="134" t="s">
        <v>558</v>
      </c>
      <c r="C74" s="75" t="s">
        <v>499</v>
      </c>
      <c r="D74" s="184"/>
      <c r="E74" s="185"/>
      <c r="F74" s="186"/>
      <c r="G74" s="78" t="s">
        <v>559</v>
      </c>
      <c r="H74" s="82" t="s">
        <v>414</v>
      </c>
      <c r="I74" s="71" t="s">
        <v>360</v>
      </c>
      <c r="J74" s="6" t="s">
        <v>27</v>
      </c>
      <c r="K74" s="82" t="s">
        <v>27</v>
      </c>
      <c r="L74" s="82"/>
      <c r="M74" s="7" t="s">
        <v>415</v>
      </c>
      <c r="N74" s="71" t="s">
        <v>416</v>
      </c>
      <c r="O74" s="82" t="s">
        <v>27</v>
      </c>
      <c r="P74" s="71" t="s">
        <v>27</v>
      </c>
      <c r="Q74" s="65" t="s">
        <v>27</v>
      </c>
    </row>
    <row r="75" spans="1:19">
      <c r="A75" s="71">
        <v>72</v>
      </c>
      <c r="B75" s="134" t="s">
        <v>560</v>
      </c>
      <c r="C75" s="75" t="s">
        <v>411</v>
      </c>
      <c r="D75" s="178" t="s">
        <v>561</v>
      </c>
      <c r="E75" s="179"/>
      <c r="F75" s="180"/>
      <c r="G75" s="78" t="s">
        <v>562</v>
      </c>
      <c r="H75" s="82" t="s">
        <v>320</v>
      </c>
      <c r="I75" s="71" t="s">
        <v>563</v>
      </c>
      <c r="J75" s="6" t="s">
        <v>564</v>
      </c>
      <c r="K75" s="82"/>
      <c r="L75" s="82"/>
      <c r="M75" s="7" t="s">
        <v>415</v>
      </c>
      <c r="N75" s="71" t="s">
        <v>416</v>
      </c>
      <c r="O75" s="51" t="s">
        <v>565</v>
      </c>
      <c r="P75" s="71" t="s">
        <v>27</v>
      </c>
      <c r="Q75" s="65" t="s">
        <v>27</v>
      </c>
    </row>
    <row r="76" spans="1:19">
      <c r="A76" s="71">
        <v>73</v>
      </c>
      <c r="B76" s="134" t="s">
        <v>566</v>
      </c>
      <c r="C76" s="75" t="s">
        <v>418</v>
      </c>
      <c r="D76" s="181"/>
      <c r="E76" s="182"/>
      <c r="F76" s="183"/>
      <c r="G76" s="78" t="s">
        <v>567</v>
      </c>
      <c r="H76" s="82" t="s">
        <v>414</v>
      </c>
      <c r="I76" s="71" t="s">
        <v>360</v>
      </c>
      <c r="J76" s="6" t="s">
        <v>27</v>
      </c>
      <c r="K76" s="82"/>
      <c r="L76" s="82"/>
      <c r="M76" s="7" t="s">
        <v>415</v>
      </c>
      <c r="N76" s="71" t="s">
        <v>416</v>
      </c>
      <c r="O76" s="51" t="s">
        <v>27</v>
      </c>
      <c r="P76" s="71" t="s">
        <v>27</v>
      </c>
      <c r="Q76" s="65" t="s">
        <v>27</v>
      </c>
    </row>
    <row r="77" spans="1:19">
      <c r="A77" s="71">
        <v>74</v>
      </c>
      <c r="B77" s="134" t="s">
        <v>568</v>
      </c>
      <c r="C77" s="75" t="s">
        <v>425</v>
      </c>
      <c r="D77" s="181"/>
      <c r="E77" s="182"/>
      <c r="F77" s="183"/>
      <c r="G77" s="78" t="s">
        <v>569</v>
      </c>
      <c r="H77" s="82" t="s">
        <v>570</v>
      </c>
      <c r="I77" s="71" t="s">
        <v>571</v>
      </c>
      <c r="J77" s="6" t="s">
        <v>572</v>
      </c>
      <c r="K77" s="82"/>
      <c r="L77" s="82"/>
      <c r="M77" s="7" t="s">
        <v>415</v>
      </c>
      <c r="N77" s="71" t="s">
        <v>416</v>
      </c>
      <c r="O77" s="51" t="s">
        <v>573</v>
      </c>
      <c r="P77" s="71" t="s">
        <v>27</v>
      </c>
      <c r="Q77" s="65" t="s">
        <v>27</v>
      </c>
    </row>
    <row r="78" spans="1:19">
      <c r="A78" s="71">
        <v>75</v>
      </c>
      <c r="B78" s="134" t="s">
        <v>574</v>
      </c>
      <c r="C78" s="75" t="s">
        <v>428</v>
      </c>
      <c r="D78" s="181"/>
      <c r="E78" s="182"/>
      <c r="F78" s="183"/>
      <c r="G78" s="78" t="s">
        <v>575</v>
      </c>
      <c r="H78" s="82" t="s">
        <v>576</v>
      </c>
      <c r="I78" s="71" t="s">
        <v>577</v>
      </c>
      <c r="J78" s="6" t="s">
        <v>578</v>
      </c>
      <c r="K78" s="82"/>
      <c r="L78" s="82"/>
      <c r="M78" s="7" t="s">
        <v>415</v>
      </c>
      <c r="N78" s="71" t="s">
        <v>416</v>
      </c>
      <c r="O78" s="51" t="s">
        <v>579</v>
      </c>
      <c r="P78" s="71" t="s">
        <v>27</v>
      </c>
      <c r="Q78" s="65" t="s">
        <v>27</v>
      </c>
    </row>
    <row r="79" spans="1:19">
      <c r="A79" s="71">
        <v>76</v>
      </c>
      <c r="B79" s="134" t="s">
        <v>580</v>
      </c>
      <c r="C79" s="75" t="s">
        <v>435</v>
      </c>
      <c r="D79" s="181"/>
      <c r="E79" s="182"/>
      <c r="F79" s="183"/>
      <c r="G79" s="78" t="s">
        <v>581</v>
      </c>
      <c r="H79" s="82" t="s">
        <v>582</v>
      </c>
      <c r="I79" s="71" t="s">
        <v>583</v>
      </c>
      <c r="J79" s="6" t="s">
        <v>578</v>
      </c>
      <c r="K79" s="82"/>
      <c r="L79" s="82"/>
      <c r="M79" s="7" t="s">
        <v>415</v>
      </c>
      <c r="N79" s="71" t="s">
        <v>416</v>
      </c>
      <c r="O79" s="51" t="s">
        <v>584</v>
      </c>
      <c r="P79" s="71" t="s">
        <v>27</v>
      </c>
      <c r="Q79" s="65" t="s">
        <v>27</v>
      </c>
    </row>
    <row r="80" spans="1:19">
      <c r="A80" s="71">
        <v>77</v>
      </c>
      <c r="B80" s="134" t="s">
        <v>585</v>
      </c>
      <c r="C80" s="75" t="s">
        <v>442</v>
      </c>
      <c r="D80" s="181"/>
      <c r="E80" s="182"/>
      <c r="F80" s="183"/>
      <c r="G80" s="78" t="s">
        <v>586</v>
      </c>
      <c r="H80" s="82" t="s">
        <v>587</v>
      </c>
      <c r="I80" s="71" t="s">
        <v>588</v>
      </c>
      <c r="J80" s="89" t="s">
        <v>27</v>
      </c>
      <c r="K80" s="82"/>
      <c r="L80" s="51"/>
      <c r="M80" s="7" t="s">
        <v>415</v>
      </c>
      <c r="N80" s="71" t="s">
        <v>416</v>
      </c>
      <c r="O80" s="51" t="s">
        <v>27</v>
      </c>
      <c r="P80" s="71" t="s">
        <v>27</v>
      </c>
      <c r="Q80" s="65" t="s">
        <v>27</v>
      </c>
    </row>
    <row r="81" spans="1:26">
      <c r="A81" s="71">
        <v>78</v>
      </c>
      <c r="B81" s="134" t="s">
        <v>589</v>
      </c>
      <c r="C81" s="75" t="s">
        <v>448</v>
      </c>
      <c r="D81" s="181"/>
      <c r="E81" s="182"/>
      <c r="F81" s="183"/>
      <c r="G81" s="78" t="s">
        <v>590</v>
      </c>
      <c r="H81" s="82" t="s">
        <v>591</v>
      </c>
      <c r="I81" s="71" t="s">
        <v>592</v>
      </c>
      <c r="J81" s="29" t="s">
        <v>422</v>
      </c>
      <c r="K81" s="82"/>
      <c r="L81" s="51"/>
      <c r="M81" s="7" t="s">
        <v>415</v>
      </c>
      <c r="N81" s="71" t="s">
        <v>416</v>
      </c>
      <c r="O81" s="51" t="s">
        <v>27</v>
      </c>
      <c r="P81" s="71" t="s">
        <v>27</v>
      </c>
      <c r="Q81" s="65" t="s">
        <v>27</v>
      </c>
    </row>
    <row r="82" spans="1:26">
      <c r="A82" s="71">
        <v>79</v>
      </c>
      <c r="B82" s="134" t="s">
        <v>593</v>
      </c>
      <c r="C82" s="75" t="s">
        <v>451</v>
      </c>
      <c r="D82" s="181"/>
      <c r="E82" s="182"/>
      <c r="F82" s="183"/>
      <c r="G82" s="78" t="s">
        <v>594</v>
      </c>
      <c r="H82" s="82" t="s">
        <v>595</v>
      </c>
      <c r="I82" s="71" t="s">
        <v>596</v>
      </c>
      <c r="J82" s="29" t="s">
        <v>597</v>
      </c>
      <c r="K82" s="82"/>
      <c r="L82" s="82"/>
      <c r="M82" s="7" t="s">
        <v>415</v>
      </c>
      <c r="N82" s="71" t="s">
        <v>416</v>
      </c>
      <c r="O82" s="51" t="s">
        <v>598</v>
      </c>
      <c r="P82" s="71" t="s">
        <v>27</v>
      </c>
      <c r="Q82" s="65" t="s">
        <v>27</v>
      </c>
    </row>
    <row r="83" spans="1:26">
      <c r="A83" s="71">
        <v>80</v>
      </c>
      <c r="B83" s="134" t="s">
        <v>599</v>
      </c>
      <c r="C83" s="75" t="s">
        <v>458</v>
      </c>
      <c r="D83" s="181"/>
      <c r="E83" s="182"/>
      <c r="F83" s="183"/>
      <c r="G83" s="78" t="s">
        <v>600</v>
      </c>
      <c r="H83" s="82" t="s">
        <v>601</v>
      </c>
      <c r="I83" s="71" t="s">
        <v>602</v>
      </c>
      <c r="J83" s="29" t="s">
        <v>603</v>
      </c>
      <c r="K83" s="82"/>
      <c r="L83" s="82"/>
      <c r="M83" s="7" t="s">
        <v>415</v>
      </c>
      <c r="N83" s="71" t="s">
        <v>416</v>
      </c>
      <c r="O83" s="51" t="s">
        <v>27</v>
      </c>
      <c r="P83" s="71" t="s">
        <v>27</v>
      </c>
      <c r="Q83" s="65" t="s">
        <v>27</v>
      </c>
    </row>
    <row r="84" spans="1:26">
      <c r="A84" s="71">
        <v>81</v>
      </c>
      <c r="B84" s="134" t="s">
        <v>604</v>
      </c>
      <c r="C84" s="75" t="s">
        <v>464</v>
      </c>
      <c r="D84" s="181"/>
      <c r="E84" s="182"/>
      <c r="F84" s="183"/>
      <c r="G84" s="78" t="s">
        <v>605</v>
      </c>
      <c r="H84" s="82" t="s">
        <v>606</v>
      </c>
      <c r="I84" s="71" t="s">
        <v>607</v>
      </c>
      <c r="J84" s="29" t="s">
        <v>608</v>
      </c>
      <c r="K84" s="82"/>
      <c r="L84" s="82"/>
      <c r="M84" s="7" t="s">
        <v>415</v>
      </c>
      <c r="N84" s="71" t="s">
        <v>416</v>
      </c>
      <c r="O84" s="51" t="s">
        <v>609</v>
      </c>
      <c r="P84" s="71" t="s">
        <v>27</v>
      </c>
      <c r="Q84" s="65" t="s">
        <v>27</v>
      </c>
    </row>
    <row r="85" spans="1:26">
      <c r="A85" s="71">
        <v>82</v>
      </c>
      <c r="B85" s="134" t="s">
        <v>610</v>
      </c>
      <c r="C85" s="75" t="s">
        <v>471</v>
      </c>
      <c r="D85" s="181"/>
      <c r="E85" s="182"/>
      <c r="F85" s="183"/>
      <c r="G85" s="78" t="s">
        <v>611</v>
      </c>
      <c r="H85" s="82" t="s">
        <v>612</v>
      </c>
      <c r="I85" s="21" t="s">
        <v>613</v>
      </c>
      <c r="J85" s="21" t="s">
        <v>614</v>
      </c>
      <c r="K85" s="82"/>
      <c r="L85" s="82"/>
      <c r="M85" s="7" t="s">
        <v>415</v>
      </c>
      <c r="N85" s="71" t="s">
        <v>416</v>
      </c>
      <c r="O85" s="51" t="s">
        <v>615</v>
      </c>
      <c r="P85" s="71" t="s">
        <v>27</v>
      </c>
      <c r="Q85" s="65" t="s">
        <v>27</v>
      </c>
    </row>
    <row r="86" spans="1:26">
      <c r="A86" s="71">
        <v>83</v>
      </c>
      <c r="B86" s="134" t="s">
        <v>616</v>
      </c>
      <c r="C86" s="75" t="s">
        <v>474</v>
      </c>
      <c r="D86" s="181"/>
      <c r="E86" s="182"/>
      <c r="F86" s="183"/>
      <c r="G86" s="78" t="s">
        <v>617</v>
      </c>
      <c r="H86" s="82" t="s">
        <v>618</v>
      </c>
      <c r="I86" s="71" t="s">
        <v>619</v>
      </c>
      <c r="J86" s="29" t="s">
        <v>422</v>
      </c>
      <c r="K86" s="82"/>
      <c r="L86" s="82"/>
      <c r="M86" s="7" t="s">
        <v>415</v>
      </c>
      <c r="N86" s="71" t="s">
        <v>416</v>
      </c>
      <c r="O86" s="51" t="s">
        <v>620</v>
      </c>
      <c r="P86" s="71" t="s">
        <v>27</v>
      </c>
      <c r="Q86" s="65" t="s">
        <v>27</v>
      </c>
    </row>
    <row r="87" spans="1:26">
      <c r="A87" s="71">
        <v>84</v>
      </c>
      <c r="B87" s="134" t="s">
        <v>621</v>
      </c>
      <c r="C87" s="75" t="s">
        <v>481</v>
      </c>
      <c r="D87" s="181"/>
      <c r="E87" s="182"/>
      <c r="F87" s="183"/>
      <c r="G87" s="78" t="s">
        <v>622</v>
      </c>
      <c r="H87" s="82" t="s">
        <v>623</v>
      </c>
      <c r="I87" s="71" t="s">
        <v>624</v>
      </c>
      <c r="J87" s="30" t="s">
        <v>439</v>
      </c>
      <c r="K87" s="82"/>
      <c r="L87" s="82"/>
      <c r="M87" s="7" t="s">
        <v>415</v>
      </c>
      <c r="N87" s="71" t="s">
        <v>416</v>
      </c>
      <c r="O87" s="51" t="s">
        <v>27</v>
      </c>
      <c r="P87" s="71" t="s">
        <v>27</v>
      </c>
      <c r="Q87" s="65" t="s">
        <v>27</v>
      </c>
    </row>
    <row r="88" spans="1:26">
      <c r="A88" s="71">
        <v>85</v>
      </c>
      <c r="B88" s="134" t="s">
        <v>625</v>
      </c>
      <c r="C88" s="75" t="s">
        <v>488</v>
      </c>
      <c r="D88" s="181"/>
      <c r="E88" s="182"/>
      <c r="F88" s="183"/>
      <c r="G88" s="78" t="s">
        <v>626</v>
      </c>
      <c r="H88" s="82" t="s">
        <v>627</v>
      </c>
      <c r="I88" s="71" t="s">
        <v>628</v>
      </c>
      <c r="J88" s="6" t="s">
        <v>27</v>
      </c>
      <c r="K88" s="82"/>
      <c r="L88" s="82"/>
      <c r="M88" s="7" t="s">
        <v>415</v>
      </c>
      <c r="N88" s="71" t="s">
        <v>416</v>
      </c>
      <c r="O88" s="51" t="s">
        <v>27</v>
      </c>
      <c r="P88" s="71" t="s">
        <v>27</v>
      </c>
      <c r="Q88" s="65" t="s">
        <v>27</v>
      </c>
    </row>
    <row r="89" spans="1:26">
      <c r="A89" s="71">
        <v>86</v>
      </c>
      <c r="B89" s="134" t="s">
        <v>629</v>
      </c>
      <c r="C89" s="75" t="s">
        <v>493</v>
      </c>
      <c r="D89" s="181"/>
      <c r="E89" s="182"/>
      <c r="F89" s="183"/>
      <c r="G89" s="78" t="s">
        <v>630</v>
      </c>
      <c r="H89" s="82" t="s">
        <v>631</v>
      </c>
      <c r="I89" s="71" t="s">
        <v>632</v>
      </c>
      <c r="J89" s="6" t="s">
        <v>633</v>
      </c>
      <c r="K89" s="82"/>
      <c r="L89" s="82"/>
      <c r="M89" s="7" t="s">
        <v>415</v>
      </c>
      <c r="N89" s="71" t="s">
        <v>416</v>
      </c>
      <c r="O89" s="51" t="s">
        <v>634</v>
      </c>
      <c r="P89" s="71" t="s">
        <v>27</v>
      </c>
      <c r="Q89" s="65" t="s">
        <v>27</v>
      </c>
    </row>
    <row r="90" spans="1:26">
      <c r="A90" s="71">
        <v>87</v>
      </c>
      <c r="B90" s="134" t="s">
        <v>635</v>
      </c>
      <c r="C90" s="75" t="s">
        <v>499</v>
      </c>
      <c r="D90" s="184"/>
      <c r="E90" s="185"/>
      <c r="F90" s="186"/>
      <c r="G90" s="78" t="s">
        <v>636</v>
      </c>
      <c r="H90" s="82" t="s">
        <v>637</v>
      </c>
      <c r="I90" s="71" t="s">
        <v>638</v>
      </c>
      <c r="J90" s="6" t="s">
        <v>614</v>
      </c>
      <c r="K90" s="82"/>
      <c r="L90" s="82"/>
      <c r="M90" s="7" t="s">
        <v>415</v>
      </c>
      <c r="N90" s="71" t="s">
        <v>416</v>
      </c>
      <c r="O90" s="51" t="s">
        <v>639</v>
      </c>
      <c r="P90" s="71" t="s">
        <v>27</v>
      </c>
      <c r="Q90" s="65" t="s">
        <v>27</v>
      </c>
    </row>
    <row r="91" spans="1:26" s="64" customFormat="1">
      <c r="A91" s="73"/>
      <c r="B91" s="73" t="s">
        <v>640</v>
      </c>
      <c r="C91" s="73"/>
      <c r="D91" s="73"/>
      <c r="E91" s="73"/>
      <c r="F91" s="73"/>
      <c r="G91" s="81" t="s">
        <v>640</v>
      </c>
      <c r="H91" s="73"/>
      <c r="I91" s="73"/>
      <c r="J91" s="111"/>
      <c r="K91" s="73"/>
      <c r="L91" s="73"/>
      <c r="M91" s="73"/>
      <c r="N91" s="73"/>
      <c r="O91" s="73"/>
      <c r="P91" s="73"/>
      <c r="S91" s="101"/>
      <c r="T91" s="101"/>
      <c r="U91" s="101"/>
      <c r="V91" s="101"/>
      <c r="W91" s="101"/>
      <c r="X91" s="104"/>
      <c r="Y91" s="104"/>
      <c r="Z91" s="101"/>
    </row>
    <row r="92" spans="1:26">
      <c r="A92" s="71">
        <v>88</v>
      </c>
      <c r="B92" s="107" t="s">
        <v>20</v>
      </c>
      <c r="C92" s="71"/>
      <c r="D92" s="71"/>
      <c r="E92" s="71"/>
      <c r="F92" s="71"/>
      <c r="G92" s="107" t="s">
        <v>41</v>
      </c>
      <c r="H92" s="21" t="s">
        <v>641</v>
      </c>
      <c r="I92" s="21" t="s">
        <v>642</v>
      </c>
      <c r="J92" s="6"/>
      <c r="K92" s="21" t="s">
        <v>643</v>
      </c>
      <c r="L92" s="21" t="s">
        <v>644</v>
      </c>
      <c r="M92" s="71"/>
      <c r="N92" s="71"/>
      <c r="O92" s="71"/>
      <c r="P92" s="71"/>
    </row>
    <row r="93" spans="1:26">
      <c r="A93" s="71">
        <v>89</v>
      </c>
      <c r="B93" s="107" t="s">
        <v>645</v>
      </c>
      <c r="C93" s="71"/>
      <c r="D93" s="71"/>
      <c r="E93" s="71"/>
      <c r="F93" s="71"/>
      <c r="G93" s="107" t="s">
        <v>42</v>
      </c>
      <c r="H93" s="109" t="s">
        <v>646</v>
      </c>
      <c r="I93" s="108" t="s">
        <v>647</v>
      </c>
      <c r="J93" s="108" t="s">
        <v>648</v>
      </c>
      <c r="K93" s="71"/>
      <c r="L93" s="71"/>
      <c r="M93" s="71"/>
      <c r="N93" s="71"/>
      <c r="O93" s="108" t="s">
        <v>649</v>
      </c>
      <c r="P93" s="71"/>
    </row>
    <row r="94" spans="1:26">
      <c r="A94" s="71">
        <v>90</v>
      </c>
      <c r="B94" s="107" t="s">
        <v>650</v>
      </c>
      <c r="C94" s="71"/>
      <c r="D94" s="71"/>
      <c r="E94" s="71"/>
      <c r="F94" s="71"/>
      <c r="G94" s="107" t="s">
        <v>43</v>
      </c>
      <c r="H94" s="109" t="s">
        <v>651</v>
      </c>
      <c r="I94" s="108" t="s">
        <v>652</v>
      </c>
      <c r="J94" s="108" t="s">
        <v>653</v>
      </c>
      <c r="K94" s="71"/>
      <c r="L94" s="71"/>
      <c r="M94" s="71"/>
      <c r="N94" s="71"/>
      <c r="O94" s="108" t="s">
        <v>654</v>
      </c>
      <c r="P94" s="71"/>
    </row>
    <row r="95" spans="1:26">
      <c r="A95" s="71">
        <v>91</v>
      </c>
      <c r="B95" s="107" t="s">
        <v>655</v>
      </c>
      <c r="C95" s="71"/>
      <c r="D95" s="71"/>
      <c r="E95" s="71"/>
      <c r="F95" s="71"/>
      <c r="G95" s="107" t="s">
        <v>44</v>
      </c>
      <c r="H95" s="109" t="s">
        <v>656</v>
      </c>
      <c r="I95" s="108" t="s">
        <v>657</v>
      </c>
      <c r="J95" s="108" t="s">
        <v>658</v>
      </c>
      <c r="K95" s="71"/>
      <c r="L95" s="71"/>
      <c r="M95" s="71"/>
      <c r="N95" s="71"/>
      <c r="O95" s="108" t="s">
        <v>654</v>
      </c>
      <c r="P95" s="71"/>
    </row>
    <row r="96" spans="1:26">
      <c r="A96" s="71">
        <v>92</v>
      </c>
      <c r="B96" s="107" t="s">
        <v>659</v>
      </c>
      <c r="C96" s="71"/>
      <c r="D96" s="71"/>
      <c r="E96" s="71"/>
      <c r="F96" s="71"/>
      <c r="G96" s="107" t="s">
        <v>45</v>
      </c>
      <c r="H96" s="109" t="s">
        <v>660</v>
      </c>
      <c r="I96" s="108" t="s">
        <v>661</v>
      </c>
      <c r="J96" s="108" t="s">
        <v>662</v>
      </c>
      <c r="K96" s="71"/>
      <c r="L96" s="71"/>
      <c r="M96" s="71"/>
      <c r="N96" s="71"/>
      <c r="O96" s="108" t="s">
        <v>654</v>
      </c>
      <c r="P96" s="71"/>
    </row>
    <row r="97" spans="1:26">
      <c r="A97" s="71">
        <v>93</v>
      </c>
      <c r="B97" s="107" t="s">
        <v>663</v>
      </c>
      <c r="C97" s="71"/>
      <c r="D97" s="71"/>
      <c r="E97" s="71"/>
      <c r="F97" s="71"/>
      <c r="G97" s="107" t="s">
        <v>55</v>
      </c>
      <c r="H97" s="109" t="s">
        <v>664</v>
      </c>
      <c r="I97" s="108" t="s">
        <v>136</v>
      </c>
      <c r="J97" s="108" t="s">
        <v>665</v>
      </c>
      <c r="K97" s="71"/>
      <c r="L97" s="71"/>
      <c r="M97" s="71"/>
      <c r="N97" s="71"/>
      <c r="O97" s="108" t="s">
        <v>654</v>
      </c>
      <c r="P97" s="71"/>
    </row>
    <row r="98" spans="1:26">
      <c r="A98" s="71">
        <v>94</v>
      </c>
      <c r="B98" s="107" t="s">
        <v>666</v>
      </c>
      <c r="C98" s="71"/>
      <c r="D98" s="71"/>
      <c r="E98" s="71"/>
      <c r="F98" s="71"/>
      <c r="G98" s="107" t="s">
        <v>56</v>
      </c>
      <c r="H98" s="109" t="s">
        <v>667</v>
      </c>
      <c r="I98" s="108" t="s">
        <v>149</v>
      </c>
      <c r="J98" s="108" t="s">
        <v>668</v>
      </c>
      <c r="K98" s="71"/>
      <c r="L98" s="71"/>
      <c r="M98" s="71"/>
      <c r="N98" s="71"/>
      <c r="O98" s="108" t="s">
        <v>654</v>
      </c>
      <c r="P98" s="71"/>
    </row>
    <row r="99" spans="1:26">
      <c r="A99" s="71">
        <v>95</v>
      </c>
      <c r="B99" s="107" t="s">
        <v>669</v>
      </c>
      <c r="C99" s="71"/>
      <c r="D99" s="71"/>
      <c r="E99" s="71"/>
      <c r="F99" s="71"/>
      <c r="G99" s="107" t="s">
        <v>57</v>
      </c>
      <c r="H99" s="109" t="s">
        <v>670</v>
      </c>
      <c r="I99" s="108" t="s">
        <v>671</v>
      </c>
      <c r="J99" s="108" t="s">
        <v>672</v>
      </c>
      <c r="K99" s="71"/>
      <c r="L99" s="71"/>
      <c r="M99" s="71"/>
      <c r="N99" s="71"/>
      <c r="O99" s="108" t="s">
        <v>654</v>
      </c>
      <c r="P99" s="71"/>
    </row>
    <row r="100" spans="1:26">
      <c r="A100" s="71">
        <v>96</v>
      </c>
      <c r="B100" s="107" t="s">
        <v>673</v>
      </c>
      <c r="C100" s="71"/>
      <c r="D100" s="71"/>
      <c r="E100" s="71"/>
      <c r="F100" s="71"/>
      <c r="G100" s="107" t="s">
        <v>58</v>
      </c>
      <c r="H100" s="109" t="s">
        <v>674</v>
      </c>
      <c r="I100" s="108" t="s">
        <v>675</v>
      </c>
      <c r="J100" s="108" t="s">
        <v>676</v>
      </c>
      <c r="K100" s="71"/>
      <c r="L100" s="71"/>
      <c r="M100" s="71"/>
      <c r="N100" s="71"/>
      <c r="O100" s="108" t="s">
        <v>654</v>
      </c>
      <c r="P100" s="71"/>
    </row>
    <row r="101" spans="1:26">
      <c r="A101" s="71">
        <v>97</v>
      </c>
      <c r="B101" s="107" t="s">
        <v>677</v>
      </c>
      <c r="C101" s="71"/>
      <c r="D101" s="71"/>
      <c r="E101" s="71"/>
      <c r="F101" s="71"/>
      <c r="G101" s="107" t="s">
        <v>59</v>
      </c>
      <c r="H101" s="109" t="s">
        <v>678</v>
      </c>
      <c r="I101" s="108" t="s">
        <v>32</v>
      </c>
      <c r="J101" s="108" t="s">
        <v>679</v>
      </c>
      <c r="K101" s="71"/>
      <c r="L101" s="71"/>
      <c r="M101" s="71"/>
      <c r="N101" s="71"/>
      <c r="O101" s="108" t="s">
        <v>654</v>
      </c>
      <c r="P101" s="71"/>
    </row>
    <row r="102" spans="1:26">
      <c r="A102" s="71">
        <v>98</v>
      </c>
      <c r="B102" s="107" t="s">
        <v>680</v>
      </c>
      <c r="C102" s="71"/>
      <c r="D102" s="71"/>
      <c r="E102" s="71"/>
      <c r="F102" s="71"/>
      <c r="G102" s="107" t="s">
        <v>681</v>
      </c>
      <c r="H102" s="109" t="s">
        <v>682</v>
      </c>
      <c r="I102" s="108" t="s">
        <v>683</v>
      </c>
      <c r="J102" s="108" t="s">
        <v>684</v>
      </c>
      <c r="K102" s="71"/>
      <c r="L102" s="71"/>
      <c r="M102" s="71"/>
      <c r="N102" s="71"/>
      <c r="O102" s="108" t="s">
        <v>685</v>
      </c>
      <c r="P102" s="71"/>
    </row>
    <row r="103" spans="1:26">
      <c r="A103" s="71">
        <v>99</v>
      </c>
      <c r="B103" s="107" t="s">
        <v>686</v>
      </c>
      <c r="C103" s="71"/>
      <c r="D103" s="71"/>
      <c r="E103" s="71"/>
      <c r="F103" s="71"/>
      <c r="G103" s="107" t="s">
        <v>687</v>
      </c>
      <c r="H103" s="109" t="s">
        <v>631</v>
      </c>
      <c r="I103" s="108" t="s">
        <v>632</v>
      </c>
      <c r="J103" s="108" t="s">
        <v>688</v>
      </c>
      <c r="K103" s="71"/>
      <c r="L103" s="71"/>
      <c r="M103" s="71"/>
      <c r="N103" s="71"/>
      <c r="O103" s="108" t="s">
        <v>689</v>
      </c>
      <c r="P103" s="71"/>
    </row>
    <row r="104" spans="1:26">
      <c r="A104" s="71">
        <v>100</v>
      </c>
      <c r="B104" s="107" t="s">
        <v>690</v>
      </c>
      <c r="C104" s="71"/>
      <c r="D104" s="108"/>
      <c r="E104" s="108"/>
      <c r="F104" s="108"/>
      <c r="G104" s="107" t="s">
        <v>691</v>
      </c>
      <c r="H104" s="108" t="s">
        <v>692</v>
      </c>
      <c r="I104" s="108" t="s">
        <v>692</v>
      </c>
      <c r="J104" s="108" t="s">
        <v>692</v>
      </c>
      <c r="K104" s="108" t="s">
        <v>692</v>
      </c>
      <c r="L104" s="108" t="s">
        <v>692</v>
      </c>
      <c r="M104" s="108" t="s">
        <v>692</v>
      </c>
      <c r="N104" s="108" t="s">
        <v>692</v>
      </c>
      <c r="O104" s="108" t="s">
        <v>692</v>
      </c>
      <c r="P104" s="108" t="s">
        <v>692</v>
      </c>
    </row>
    <row r="105" spans="1:26">
      <c r="A105" s="71">
        <v>101</v>
      </c>
      <c r="B105" s="107" t="s">
        <v>693</v>
      </c>
      <c r="C105" s="71"/>
      <c r="D105" s="108"/>
      <c r="E105" s="108"/>
      <c r="F105" s="108"/>
      <c r="G105" s="107" t="s">
        <v>694</v>
      </c>
      <c r="H105" s="108" t="s">
        <v>692</v>
      </c>
      <c r="I105" s="108" t="s">
        <v>692</v>
      </c>
      <c r="J105" s="108" t="s">
        <v>692</v>
      </c>
      <c r="K105" s="108" t="s">
        <v>692</v>
      </c>
      <c r="L105" s="108" t="s">
        <v>692</v>
      </c>
      <c r="M105" s="108" t="s">
        <v>692</v>
      </c>
      <c r="N105" s="108" t="s">
        <v>692</v>
      </c>
      <c r="O105" s="108" t="s">
        <v>692</v>
      </c>
      <c r="P105" s="108" t="s">
        <v>692</v>
      </c>
    </row>
    <row r="106" spans="1:26">
      <c r="A106" s="71">
        <v>102</v>
      </c>
      <c r="B106" s="107" t="s">
        <v>695</v>
      </c>
      <c r="C106" s="71"/>
      <c r="D106" s="108"/>
      <c r="E106" s="108"/>
      <c r="F106" s="108"/>
      <c r="G106" s="107" t="s">
        <v>696</v>
      </c>
      <c r="H106" s="108" t="s">
        <v>692</v>
      </c>
      <c r="I106" s="108" t="s">
        <v>692</v>
      </c>
      <c r="J106" s="108" t="s">
        <v>692</v>
      </c>
      <c r="K106" s="108" t="s">
        <v>692</v>
      </c>
      <c r="L106" s="108" t="s">
        <v>692</v>
      </c>
      <c r="M106" s="108" t="s">
        <v>692</v>
      </c>
      <c r="N106" s="108" t="s">
        <v>692</v>
      </c>
      <c r="O106" s="108" t="s">
        <v>692</v>
      </c>
      <c r="P106" s="108" t="s">
        <v>692</v>
      </c>
    </row>
    <row r="107" spans="1:26">
      <c r="A107" s="71">
        <v>103</v>
      </c>
      <c r="B107" s="107" t="s">
        <v>697</v>
      </c>
      <c r="C107" s="71"/>
      <c r="D107" s="108"/>
      <c r="E107" s="108"/>
      <c r="F107" s="108"/>
      <c r="G107" s="107" t="s">
        <v>698</v>
      </c>
      <c r="H107" s="108" t="s">
        <v>692</v>
      </c>
      <c r="I107" s="108" t="s">
        <v>692</v>
      </c>
      <c r="J107" s="108" t="s">
        <v>692</v>
      </c>
      <c r="K107" s="108" t="s">
        <v>692</v>
      </c>
      <c r="L107" s="108" t="s">
        <v>692</v>
      </c>
      <c r="M107" s="108" t="s">
        <v>692</v>
      </c>
      <c r="N107" s="108" t="s">
        <v>692</v>
      </c>
      <c r="O107" s="108" t="s">
        <v>692</v>
      </c>
      <c r="P107" s="108" t="s">
        <v>692</v>
      </c>
    </row>
    <row r="108" spans="1:26" s="64" customFormat="1">
      <c r="A108" s="73"/>
      <c r="B108" s="73" t="s">
        <v>699</v>
      </c>
      <c r="C108" s="73"/>
      <c r="D108" s="73"/>
      <c r="E108" s="73"/>
      <c r="F108" s="73"/>
      <c r="G108" s="81" t="s">
        <v>699</v>
      </c>
      <c r="H108" s="73"/>
      <c r="I108" s="73"/>
      <c r="J108" s="111"/>
      <c r="K108" s="73"/>
      <c r="L108" s="73"/>
      <c r="M108" s="73"/>
      <c r="N108" s="73"/>
      <c r="O108" s="73"/>
      <c r="P108" s="73"/>
      <c r="S108" s="101"/>
      <c r="T108" s="101"/>
      <c r="U108" s="101"/>
      <c r="V108" s="101"/>
      <c r="W108" s="101"/>
      <c r="X108" s="104"/>
      <c r="Y108" s="104"/>
      <c r="Z108" s="101"/>
    </row>
    <row r="109" spans="1:26">
      <c r="A109" s="71">
        <v>104</v>
      </c>
      <c r="B109" s="71"/>
      <c r="C109" s="71"/>
      <c r="D109" s="71"/>
      <c r="E109" s="71"/>
      <c r="F109" s="71"/>
      <c r="G109" s="110" t="s">
        <v>700</v>
      </c>
      <c r="H109" s="29" t="s">
        <v>701</v>
      </c>
      <c r="I109" s="112" t="s">
        <v>702</v>
      </c>
      <c r="J109" s="6"/>
      <c r="K109" s="71"/>
      <c r="L109" s="71"/>
      <c r="M109" s="71"/>
      <c r="N109" s="71"/>
      <c r="O109" s="71"/>
      <c r="P109" s="71"/>
    </row>
    <row r="110" spans="1:26">
      <c r="A110" s="71">
        <v>105</v>
      </c>
      <c r="B110" s="71"/>
      <c r="C110" s="71"/>
      <c r="D110" s="71"/>
      <c r="E110" s="71"/>
      <c r="F110" s="71"/>
      <c r="G110" s="110" t="s">
        <v>703</v>
      </c>
      <c r="H110" s="29" t="s">
        <v>704</v>
      </c>
      <c r="I110" s="29" t="s">
        <v>705</v>
      </c>
      <c r="J110" s="6"/>
      <c r="K110" s="71"/>
      <c r="L110" s="71"/>
      <c r="M110" s="71"/>
      <c r="N110" s="71"/>
      <c r="O110" s="71"/>
      <c r="P110" s="71"/>
    </row>
    <row r="111" spans="1:26">
      <c r="A111" s="71">
        <v>106</v>
      </c>
      <c r="B111" s="71"/>
      <c r="C111" s="71"/>
      <c r="D111" s="71"/>
      <c r="E111" s="71"/>
      <c r="F111" s="71"/>
      <c r="G111" s="110" t="s">
        <v>706</v>
      </c>
      <c r="H111" s="29" t="s">
        <v>707</v>
      </c>
      <c r="I111" s="29" t="s">
        <v>708</v>
      </c>
      <c r="J111" s="6"/>
      <c r="K111" s="71"/>
      <c r="L111" s="71"/>
      <c r="M111" s="71"/>
      <c r="N111" s="71"/>
      <c r="O111" s="71"/>
      <c r="P111" s="71"/>
    </row>
    <row r="112" spans="1:26">
      <c r="A112" s="71">
        <v>107</v>
      </c>
      <c r="B112" s="71"/>
      <c r="C112" s="71"/>
      <c r="D112" s="71"/>
      <c r="E112" s="71"/>
      <c r="F112" s="71"/>
      <c r="G112" s="110" t="s">
        <v>709</v>
      </c>
      <c r="H112" s="29" t="s">
        <v>710</v>
      </c>
      <c r="I112" s="29" t="s">
        <v>711</v>
      </c>
      <c r="J112" s="6"/>
      <c r="K112" s="71"/>
      <c r="L112" s="71"/>
      <c r="M112" s="71"/>
      <c r="N112" s="71"/>
      <c r="O112" s="71"/>
      <c r="P112" s="71"/>
    </row>
    <row r="113" spans="1:16">
      <c r="A113" s="71">
        <v>108</v>
      </c>
      <c r="B113" s="71"/>
      <c r="C113" s="71"/>
      <c r="D113" s="71"/>
      <c r="E113" s="71"/>
      <c r="F113" s="71"/>
      <c r="G113" s="110" t="s">
        <v>712</v>
      </c>
      <c r="H113" s="29" t="s">
        <v>713</v>
      </c>
      <c r="I113" s="29" t="s">
        <v>714</v>
      </c>
      <c r="J113" s="6"/>
      <c r="K113" s="71"/>
      <c r="L113" s="71"/>
      <c r="M113" s="71"/>
      <c r="N113" s="71"/>
      <c r="O113" s="71"/>
      <c r="P113" s="71"/>
    </row>
    <row r="114" spans="1:16">
      <c r="A114" s="71">
        <v>109</v>
      </c>
      <c r="B114" s="71"/>
      <c r="C114" s="71"/>
      <c r="D114" s="71"/>
      <c r="E114" s="71"/>
      <c r="F114" s="71"/>
      <c r="G114" s="110" t="s">
        <v>715</v>
      </c>
      <c r="H114" s="29" t="s">
        <v>716</v>
      </c>
      <c r="I114" s="29" t="s">
        <v>717</v>
      </c>
      <c r="J114" s="6"/>
      <c r="K114" s="71"/>
      <c r="L114" s="71"/>
      <c r="M114" s="71"/>
      <c r="N114" s="71"/>
      <c r="O114" s="71"/>
      <c r="P114" s="71"/>
    </row>
    <row r="115" spans="1:16">
      <c r="A115" s="71">
        <v>110</v>
      </c>
      <c r="B115" s="71"/>
      <c r="C115" s="71"/>
      <c r="D115" s="71"/>
      <c r="E115" s="71"/>
      <c r="F115" s="71"/>
      <c r="G115" s="110" t="s">
        <v>718</v>
      </c>
      <c r="H115" s="29" t="s">
        <v>719</v>
      </c>
      <c r="I115" s="29" t="s">
        <v>720</v>
      </c>
      <c r="J115" s="6"/>
      <c r="K115" s="71"/>
      <c r="L115" s="71"/>
      <c r="M115" s="71"/>
      <c r="N115" s="71"/>
      <c r="O115" s="71"/>
      <c r="P115" s="71"/>
    </row>
    <row r="116" spans="1:16">
      <c r="A116" s="71">
        <v>111</v>
      </c>
      <c r="B116" s="71"/>
      <c r="C116" s="71"/>
      <c r="D116" s="71"/>
      <c r="E116" s="71"/>
      <c r="F116" s="71"/>
      <c r="G116" s="110" t="s">
        <v>721</v>
      </c>
      <c r="H116" s="29" t="s">
        <v>722</v>
      </c>
      <c r="I116" s="29" t="s">
        <v>723</v>
      </c>
      <c r="J116" s="6"/>
      <c r="K116" s="71"/>
      <c r="L116" s="71"/>
      <c r="M116" s="71"/>
      <c r="N116" s="71"/>
      <c r="O116" s="71"/>
      <c r="P116" s="71"/>
    </row>
    <row r="117" spans="1:16">
      <c r="A117" s="71">
        <v>112</v>
      </c>
      <c r="B117" s="71"/>
      <c r="C117" s="71"/>
      <c r="D117" s="71"/>
      <c r="E117" s="71"/>
      <c r="F117" s="71"/>
      <c r="G117" s="110" t="s">
        <v>724</v>
      </c>
      <c r="H117" s="29" t="s">
        <v>725</v>
      </c>
      <c r="I117" s="29" t="s">
        <v>726</v>
      </c>
      <c r="J117" s="6"/>
      <c r="K117" s="71"/>
      <c r="L117" s="71"/>
      <c r="M117" s="71"/>
      <c r="N117" s="71"/>
      <c r="O117" s="71"/>
      <c r="P117" s="71"/>
    </row>
    <row r="118" spans="1:16">
      <c r="A118" s="71">
        <v>113</v>
      </c>
      <c r="B118" s="71"/>
      <c r="C118" s="71"/>
      <c r="D118" s="71"/>
      <c r="E118" s="71"/>
      <c r="F118" s="71"/>
      <c r="G118" s="110" t="s">
        <v>727</v>
      </c>
      <c r="H118" s="29" t="s">
        <v>728</v>
      </c>
      <c r="I118" s="29" t="s">
        <v>729</v>
      </c>
      <c r="J118" s="6"/>
      <c r="K118" s="71"/>
      <c r="L118" s="71"/>
      <c r="M118" s="71"/>
      <c r="N118" s="71"/>
      <c r="O118" s="71"/>
      <c r="P118" s="71"/>
    </row>
    <row r="119" spans="1:16">
      <c r="A119" s="71">
        <v>114</v>
      </c>
      <c r="B119" s="71"/>
      <c r="C119" s="71"/>
      <c r="D119" s="71"/>
      <c r="E119" s="71"/>
      <c r="F119" s="71"/>
      <c r="G119" s="110" t="s">
        <v>730</v>
      </c>
      <c r="H119" s="29" t="s">
        <v>731</v>
      </c>
      <c r="I119" s="29" t="s">
        <v>732</v>
      </c>
      <c r="J119" s="6"/>
      <c r="K119" s="71"/>
      <c r="L119" s="71"/>
      <c r="M119" s="71"/>
      <c r="N119" s="71"/>
      <c r="O119" s="71"/>
      <c r="P119" s="71"/>
    </row>
    <row r="120" spans="1:16">
      <c r="A120" s="71">
        <v>115</v>
      </c>
      <c r="B120" s="71"/>
      <c r="C120" s="71"/>
      <c r="D120" s="71"/>
      <c r="E120" s="71"/>
      <c r="F120" s="71"/>
      <c r="G120" s="110" t="s">
        <v>733</v>
      </c>
      <c r="H120" s="29" t="s">
        <v>734</v>
      </c>
      <c r="I120" s="29" t="s">
        <v>735</v>
      </c>
      <c r="J120" s="6"/>
      <c r="K120" s="71"/>
      <c r="L120" s="71"/>
      <c r="M120" s="71"/>
      <c r="N120" s="71"/>
      <c r="O120" s="71"/>
      <c r="P120" s="71"/>
    </row>
    <row r="121" spans="1:16">
      <c r="A121" s="71">
        <v>116</v>
      </c>
      <c r="B121" s="71"/>
      <c r="C121" s="71"/>
      <c r="D121" s="71"/>
      <c r="E121" s="71"/>
      <c r="F121" s="71"/>
      <c r="G121" s="110" t="s">
        <v>736</v>
      </c>
      <c r="H121" s="29" t="s">
        <v>737</v>
      </c>
      <c r="I121" s="29" t="s">
        <v>738</v>
      </c>
      <c r="J121" s="6"/>
      <c r="K121" s="71"/>
      <c r="L121" s="71"/>
      <c r="M121" s="71"/>
      <c r="N121" s="71"/>
      <c r="O121" s="71"/>
      <c r="P121" s="71"/>
    </row>
    <row r="122" spans="1:16">
      <c r="A122" s="71">
        <v>117</v>
      </c>
      <c r="B122" s="71"/>
      <c r="C122" s="71"/>
      <c r="D122" s="71"/>
      <c r="E122" s="71"/>
      <c r="F122" s="71"/>
      <c r="G122" s="110" t="s">
        <v>739</v>
      </c>
      <c r="H122" s="108" t="s">
        <v>692</v>
      </c>
      <c r="I122" s="108" t="s">
        <v>692</v>
      </c>
      <c r="J122" s="6"/>
      <c r="K122" s="71"/>
      <c r="L122" s="71"/>
      <c r="M122" s="71"/>
      <c r="N122" s="71"/>
      <c r="O122" s="71"/>
      <c r="P122" s="71"/>
    </row>
    <row r="123" spans="1:16">
      <c r="A123" s="71">
        <v>118</v>
      </c>
      <c r="B123" s="71"/>
      <c r="C123" s="71"/>
      <c r="D123" s="71"/>
      <c r="E123" s="71"/>
      <c r="F123" s="71"/>
      <c r="G123" s="110" t="s">
        <v>740</v>
      </c>
      <c r="H123" s="108" t="s">
        <v>692</v>
      </c>
      <c r="I123" s="108" t="s">
        <v>692</v>
      </c>
      <c r="J123" s="6"/>
      <c r="K123" s="71"/>
      <c r="L123" s="71"/>
      <c r="M123" s="71"/>
      <c r="N123" s="71"/>
      <c r="O123" s="71"/>
      <c r="P123" s="71"/>
    </row>
    <row r="124" spans="1:16">
      <c r="A124" s="71">
        <v>119</v>
      </c>
      <c r="B124" s="71"/>
      <c r="C124" s="71"/>
      <c r="D124" s="71"/>
      <c r="E124" s="71"/>
      <c r="F124" s="71"/>
      <c r="G124" s="110" t="s">
        <v>741</v>
      </c>
      <c r="H124" s="108" t="s">
        <v>692</v>
      </c>
      <c r="I124" s="108" t="s">
        <v>692</v>
      </c>
      <c r="J124" s="6"/>
      <c r="K124" s="71"/>
      <c r="L124" s="71"/>
      <c r="M124" s="71"/>
      <c r="N124" s="71"/>
      <c r="O124" s="71"/>
      <c r="P124" s="71"/>
    </row>
  </sheetData>
  <mergeCells count="5">
    <mergeCell ref="B1:G1"/>
    <mergeCell ref="A1:A2"/>
    <mergeCell ref="D43:F58"/>
    <mergeCell ref="D59:F74"/>
    <mergeCell ref="D75:F90"/>
  </mergeCells>
  <pageMargins left="0.69930555555555596" right="0.6993055555555559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U182"/>
  <sheetViews>
    <sheetView workbookViewId="0">
      <pane ySplit="2" topLeftCell="A25" activePane="bottomLeft" state="frozen"/>
      <selection pane="bottomLeft" activeCell="H44" sqref="H44"/>
    </sheetView>
  </sheetViews>
  <sheetFormatPr defaultColWidth="9" defaultRowHeight="15.6"/>
  <cols>
    <col min="1" max="4" width="8.5" style="5" customWidth="1"/>
    <col min="5" max="5" width="20.69921875" style="6" customWidth="1"/>
    <col min="6" max="6" width="21.19921875" style="6" customWidth="1"/>
    <col min="7" max="8" width="27.8984375" style="6" customWidth="1"/>
    <col min="9" max="9" width="15.69921875" style="6" customWidth="1"/>
    <col min="10" max="10" width="25.69921875" style="5" customWidth="1"/>
    <col min="11" max="12" width="9" style="7"/>
    <col min="13" max="13" width="9" style="8"/>
    <col min="14" max="14" width="10.5" style="9" customWidth="1"/>
    <col min="15" max="15" width="23.8984375" style="10" customWidth="1"/>
    <col min="16" max="18" width="9" style="10"/>
    <col min="19" max="19" width="9.69921875" style="10" customWidth="1"/>
    <col min="20" max="23" width="9" style="10"/>
    <col min="24" max="236" width="9" style="11"/>
    <col min="237" max="16384" width="9" style="4"/>
  </cols>
  <sheetData>
    <row r="1" spans="1:255" customFormat="1" ht="25.8">
      <c r="A1" s="187" t="s">
        <v>742</v>
      </c>
      <c r="B1" s="187"/>
      <c r="C1" s="188"/>
      <c r="D1" s="188"/>
      <c r="E1" s="188"/>
      <c r="F1" s="188"/>
      <c r="G1" s="188"/>
      <c r="H1" s="187"/>
      <c r="I1" s="12"/>
      <c r="J1" s="12"/>
      <c r="K1" s="7"/>
      <c r="L1" s="7"/>
      <c r="M1" s="8"/>
      <c r="N1" s="9"/>
      <c r="O1" s="10"/>
      <c r="P1" s="10"/>
      <c r="Q1" s="10"/>
      <c r="R1" s="10"/>
      <c r="S1" s="10"/>
      <c r="T1" s="10"/>
      <c r="U1" s="10"/>
      <c r="V1" s="10"/>
      <c r="W1" s="10"/>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4"/>
      <c r="ID1" s="4"/>
      <c r="IE1" s="4"/>
      <c r="IF1" s="4"/>
      <c r="IG1" s="4"/>
      <c r="IH1" s="4"/>
      <c r="II1" s="4"/>
      <c r="IJ1" s="4"/>
      <c r="IK1" s="4"/>
      <c r="IL1" s="4"/>
      <c r="IM1" s="4"/>
      <c r="IN1" s="4"/>
      <c r="IO1" s="4"/>
      <c r="IP1" s="4"/>
      <c r="IQ1" s="4"/>
      <c r="IR1" s="4"/>
      <c r="IS1" s="4"/>
      <c r="IT1" s="9"/>
      <c r="IU1" s="9"/>
    </row>
    <row r="2" spans="1:255" s="1" customFormat="1" ht="12">
      <c r="A2" s="13" t="s">
        <v>743</v>
      </c>
      <c r="B2" s="13" t="s">
        <v>744</v>
      </c>
      <c r="C2" s="189" t="s">
        <v>745</v>
      </c>
      <c r="D2" s="189"/>
      <c r="E2" s="25" t="s">
        <v>178</v>
      </c>
      <c r="F2" s="25" t="s">
        <v>34</v>
      </c>
      <c r="G2" s="25" t="s">
        <v>13</v>
      </c>
      <c r="H2" s="25" t="s">
        <v>24</v>
      </c>
      <c r="I2" s="25" t="s">
        <v>36</v>
      </c>
      <c r="J2" s="13" t="s">
        <v>746</v>
      </c>
      <c r="K2" s="13" t="s">
        <v>37</v>
      </c>
      <c r="L2" s="13" t="s">
        <v>747</v>
      </c>
      <c r="M2" s="25" t="s">
        <v>256</v>
      </c>
      <c r="N2" s="37"/>
      <c r="O2" s="38"/>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c r="IT2" s="37"/>
      <c r="IU2" s="37"/>
    </row>
    <row r="3" spans="1:255" s="1" customFormat="1" ht="12">
      <c r="A3" s="14" t="s">
        <v>748</v>
      </c>
      <c r="B3" s="14"/>
      <c r="C3" s="14"/>
      <c r="D3" s="14"/>
      <c r="E3" s="26"/>
      <c r="F3" s="26"/>
      <c r="G3" s="26"/>
      <c r="H3" s="26"/>
      <c r="I3" s="26"/>
      <c r="J3" s="32"/>
      <c r="K3" s="32"/>
      <c r="L3" s="32"/>
      <c r="M3" s="26"/>
      <c r="N3" s="37"/>
      <c r="O3" s="38"/>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c r="IT3" s="37"/>
      <c r="IU3" s="37"/>
    </row>
    <row r="4" spans="1:255" s="1" customFormat="1">
      <c r="A4" s="15"/>
      <c r="B4" s="15"/>
      <c r="C4" s="16" t="s">
        <v>20</v>
      </c>
      <c r="D4" s="16" t="s">
        <v>41</v>
      </c>
      <c r="E4" s="21" t="s">
        <v>642</v>
      </c>
      <c r="F4" s="21" t="s">
        <v>641</v>
      </c>
      <c r="G4" s="21" t="s">
        <v>643</v>
      </c>
      <c r="H4" s="21" t="s">
        <v>644</v>
      </c>
      <c r="I4" s="21"/>
      <c r="J4" s="15"/>
      <c r="K4" s="7" t="s">
        <v>749</v>
      </c>
      <c r="L4" s="7" t="s">
        <v>750</v>
      </c>
      <c r="M4" s="8"/>
      <c r="N4" s="37"/>
      <c r="O4" s="10"/>
      <c r="P4" s="10"/>
      <c r="Q4" s="10"/>
      <c r="R4" s="10"/>
      <c r="S4" s="10"/>
      <c r="T4" s="10"/>
      <c r="U4" s="10"/>
      <c r="V4" s="10"/>
      <c r="W4" s="10"/>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4"/>
      <c r="ID4" s="4"/>
      <c r="IE4" s="4"/>
      <c r="IF4" s="4"/>
      <c r="IG4" s="4"/>
      <c r="IH4" s="4"/>
      <c r="II4" s="4"/>
      <c r="IJ4" s="4"/>
      <c r="IK4" s="4"/>
      <c r="IL4" s="4"/>
      <c r="IM4" s="4"/>
      <c r="IN4" s="4"/>
      <c r="IO4" s="4"/>
      <c r="IP4" s="37"/>
      <c r="IQ4" s="37"/>
      <c r="IR4" s="37"/>
      <c r="IS4" s="37"/>
      <c r="IT4" s="37"/>
      <c r="IU4" s="37"/>
    </row>
    <row r="5" spans="1:255" customFormat="1">
      <c r="A5" s="17" t="s">
        <v>751</v>
      </c>
      <c r="B5" s="17" t="s">
        <v>751</v>
      </c>
      <c r="C5" s="16" t="s">
        <v>645</v>
      </c>
      <c r="D5" s="16" t="s">
        <v>42</v>
      </c>
      <c r="E5" s="27" t="s">
        <v>647</v>
      </c>
      <c r="F5" s="27" t="s">
        <v>646</v>
      </c>
      <c r="G5" s="27" t="s">
        <v>27</v>
      </c>
      <c r="H5" s="27" t="s">
        <v>27</v>
      </c>
      <c r="I5" s="27" t="s">
        <v>648</v>
      </c>
      <c r="J5" s="18" t="s">
        <v>649</v>
      </c>
      <c r="K5" s="7" t="s">
        <v>749</v>
      </c>
      <c r="L5" s="7" t="s">
        <v>750</v>
      </c>
      <c r="M5" s="8"/>
      <c r="N5" s="9"/>
      <c r="O5" s="39" t="s">
        <v>37</v>
      </c>
      <c r="P5" s="39"/>
      <c r="Q5" s="39" t="str">
        <f>IF($R$18="0","",IF($P$23="0",IF($Q$18="0"," ",VLOOKUP($P$10,$B$4:$K$142,10,FALSE)),IF($P$22="0","",LOOKUP($S$22,$D$4:$D$182,$K$4:$K$182))))</f>
        <v>Normal working</v>
      </c>
      <c r="R5" s="39"/>
      <c r="S5" s="39"/>
      <c r="T5" s="10"/>
      <c r="U5" s="10"/>
      <c r="V5" s="10"/>
      <c r="W5" s="10"/>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4"/>
      <c r="ID5" s="4"/>
      <c r="IE5" s="4"/>
      <c r="IF5" s="4"/>
      <c r="IG5" s="4"/>
      <c r="IH5" s="4"/>
      <c r="II5" s="4"/>
      <c r="IJ5" s="4"/>
      <c r="IK5" s="4"/>
      <c r="IL5" s="4"/>
      <c r="IM5" s="4"/>
      <c r="IN5" s="4"/>
      <c r="IO5" s="4"/>
      <c r="IP5" s="4"/>
      <c r="IQ5" s="4"/>
      <c r="IR5" s="4"/>
      <c r="IS5" s="4"/>
      <c r="IT5" s="9"/>
      <c r="IU5" s="9"/>
    </row>
    <row r="6" spans="1:255" customFormat="1">
      <c r="A6" s="18" t="s">
        <v>752</v>
      </c>
      <c r="B6" s="18" t="s">
        <v>752</v>
      </c>
      <c r="C6" s="16" t="s">
        <v>650</v>
      </c>
      <c r="D6" s="16" t="s">
        <v>43</v>
      </c>
      <c r="E6" s="27" t="s">
        <v>652</v>
      </c>
      <c r="F6" s="27" t="s">
        <v>651</v>
      </c>
      <c r="G6" s="27" t="s">
        <v>27</v>
      </c>
      <c r="H6" s="27" t="s">
        <v>27</v>
      </c>
      <c r="I6" s="27" t="s">
        <v>653</v>
      </c>
      <c r="J6" s="18" t="s">
        <v>654</v>
      </c>
      <c r="K6" s="7" t="s">
        <v>749</v>
      </c>
      <c r="L6" s="7" t="s">
        <v>750</v>
      </c>
      <c r="M6" s="8"/>
      <c r="N6" s="9"/>
      <c r="O6" s="39" t="s">
        <v>256</v>
      </c>
      <c r="P6" s="39"/>
      <c r="Q6" s="39" t="str">
        <f>IF($S$18="Fault",IF($R$18="0","",IF($P$23="0",IF($Q$18="0"," ",VLOOKUP($P$10,$B$4:$M$142,12,FALSE)),IF($P$22="0","",LOOKUP($S$22,$D$4:$D$182,$M$4:$M$182)))),"")</f>
        <v/>
      </c>
      <c r="R6" s="39"/>
      <c r="S6" s="39"/>
      <c r="T6" s="10"/>
      <c r="U6" s="10"/>
      <c r="V6" s="10"/>
      <c r="W6" s="10"/>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4"/>
      <c r="ID6" s="4"/>
      <c r="IE6" s="4"/>
      <c r="IF6" s="4"/>
      <c r="IG6" s="4"/>
      <c r="IH6" s="4"/>
      <c r="II6" s="4"/>
      <c r="IJ6" s="4"/>
      <c r="IK6" s="4"/>
      <c r="IL6" s="4"/>
      <c r="IM6" s="4"/>
      <c r="IN6" s="4"/>
      <c r="IO6" s="4"/>
      <c r="IP6" s="4"/>
      <c r="IQ6" s="4"/>
      <c r="IR6" s="4"/>
      <c r="IS6" s="4"/>
      <c r="IT6" s="9"/>
      <c r="IU6" s="9"/>
    </row>
    <row r="7" spans="1:255" customFormat="1">
      <c r="A7" s="18" t="s">
        <v>753</v>
      </c>
      <c r="B7" s="18" t="s">
        <v>753</v>
      </c>
      <c r="C7" s="16" t="s">
        <v>655</v>
      </c>
      <c r="D7" s="16" t="s">
        <v>44</v>
      </c>
      <c r="E7" s="27" t="s">
        <v>657</v>
      </c>
      <c r="F7" s="27" t="s">
        <v>656</v>
      </c>
      <c r="G7" s="27" t="s">
        <v>27</v>
      </c>
      <c r="H7" s="27" t="s">
        <v>27</v>
      </c>
      <c r="I7" s="27" t="s">
        <v>658</v>
      </c>
      <c r="J7" s="18" t="s">
        <v>654</v>
      </c>
      <c r="K7" s="7" t="s">
        <v>749</v>
      </c>
      <c r="L7" s="7" t="s">
        <v>750</v>
      </c>
      <c r="M7" s="8"/>
      <c r="N7" s="9"/>
      <c r="O7" s="39"/>
      <c r="P7" s="39"/>
      <c r="Q7" s="39"/>
      <c r="R7" s="39"/>
      <c r="S7" s="39"/>
      <c r="T7" s="10"/>
      <c r="U7" s="10"/>
      <c r="V7" s="10"/>
      <c r="W7" s="10"/>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4"/>
      <c r="ID7" s="4"/>
      <c r="IE7" s="4"/>
      <c r="IF7" s="4"/>
      <c r="IG7" s="4"/>
      <c r="IH7" s="4"/>
      <c r="II7" s="4"/>
      <c r="IJ7" s="4"/>
      <c r="IK7" s="4"/>
      <c r="IL7" s="4"/>
      <c r="IM7" s="4"/>
      <c r="IN7" s="4"/>
      <c r="IO7" s="4"/>
      <c r="IP7" s="4"/>
      <c r="IQ7" s="4"/>
      <c r="IR7" s="4"/>
      <c r="IS7" s="4"/>
      <c r="IT7" s="9"/>
      <c r="IU7" s="9"/>
    </row>
    <row r="8" spans="1:255" customFormat="1">
      <c r="A8" s="18" t="s">
        <v>754</v>
      </c>
      <c r="B8" s="18" t="s">
        <v>754</v>
      </c>
      <c r="C8" s="16" t="s">
        <v>659</v>
      </c>
      <c r="D8" s="16" t="s">
        <v>45</v>
      </c>
      <c r="E8" s="27" t="s">
        <v>661</v>
      </c>
      <c r="F8" s="27" t="s">
        <v>660</v>
      </c>
      <c r="G8" s="27" t="s">
        <v>27</v>
      </c>
      <c r="H8" s="27" t="s">
        <v>27</v>
      </c>
      <c r="I8" s="27" t="s">
        <v>662</v>
      </c>
      <c r="J8" s="18" t="s">
        <v>654</v>
      </c>
      <c r="K8" s="7" t="s">
        <v>749</v>
      </c>
      <c r="L8" s="7" t="s">
        <v>750</v>
      </c>
      <c r="M8" s="8"/>
      <c r="N8" s="9"/>
      <c r="O8" s="39"/>
      <c r="P8" s="39"/>
      <c r="Q8" s="39"/>
      <c r="R8" s="39"/>
      <c r="S8" s="39"/>
      <c r="T8" s="10"/>
      <c r="U8" s="10"/>
      <c r="V8" s="10"/>
      <c r="W8" s="10"/>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4"/>
      <c r="ID8" s="4"/>
      <c r="IE8" s="4"/>
      <c r="IF8" s="4"/>
      <c r="IG8" s="4"/>
      <c r="IH8" s="4"/>
      <c r="II8" s="4"/>
      <c r="IJ8" s="4"/>
      <c r="IK8" s="4"/>
      <c r="IL8" s="4"/>
      <c r="IM8" s="4"/>
      <c r="IN8" s="4"/>
      <c r="IO8" s="4"/>
      <c r="IP8" s="4"/>
      <c r="IQ8" s="4"/>
      <c r="IR8" s="4"/>
      <c r="IS8" s="4"/>
      <c r="IT8" s="9"/>
      <c r="IU8" s="9"/>
    </row>
    <row r="9" spans="1:255" customFormat="1">
      <c r="A9" s="18" t="s">
        <v>755</v>
      </c>
      <c r="B9" s="18" t="s">
        <v>755</v>
      </c>
      <c r="C9" s="16" t="s">
        <v>663</v>
      </c>
      <c r="D9" s="16" t="s">
        <v>55</v>
      </c>
      <c r="E9" s="27" t="s">
        <v>136</v>
      </c>
      <c r="F9" s="27" t="s">
        <v>664</v>
      </c>
      <c r="G9" s="27" t="s">
        <v>27</v>
      </c>
      <c r="H9" s="27" t="s">
        <v>27</v>
      </c>
      <c r="I9" s="27" t="s">
        <v>665</v>
      </c>
      <c r="J9" s="18" t="s">
        <v>654</v>
      </c>
      <c r="K9" s="7" t="s">
        <v>749</v>
      </c>
      <c r="L9" s="7" t="s">
        <v>750</v>
      </c>
      <c r="M9" s="8"/>
      <c r="N9" s="9"/>
      <c r="O9" s="39" t="s">
        <v>756</v>
      </c>
      <c r="P9" s="39" t="str">
        <f>'P10-30K Query table'!D4</f>
        <v>bat</v>
      </c>
      <c r="Q9" s="39"/>
      <c r="R9" s="39"/>
      <c r="S9" s="39"/>
      <c r="T9" s="10"/>
      <c r="U9" s="10"/>
      <c r="V9" s="10"/>
      <c r="W9" s="10"/>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4"/>
      <c r="ID9" s="4"/>
      <c r="IE9" s="4"/>
      <c r="IF9" s="4"/>
      <c r="IG9" s="4"/>
      <c r="IH9" s="4"/>
      <c r="II9" s="4"/>
      <c r="IJ9" s="4"/>
      <c r="IK9" s="4"/>
      <c r="IL9" s="4"/>
      <c r="IM9" s="4"/>
      <c r="IN9" s="4"/>
      <c r="IO9" s="4"/>
      <c r="IP9" s="4"/>
      <c r="IQ9" s="4"/>
      <c r="IR9" s="4"/>
      <c r="IS9" s="4"/>
      <c r="IT9" s="9"/>
      <c r="IU9" s="9"/>
    </row>
    <row r="10" spans="1:255" customFormat="1">
      <c r="A10" s="18" t="s">
        <v>757</v>
      </c>
      <c r="B10" s="18" t="s">
        <v>757</v>
      </c>
      <c r="C10" s="16" t="s">
        <v>666</v>
      </c>
      <c r="D10" s="16" t="s">
        <v>56</v>
      </c>
      <c r="E10" s="27" t="s">
        <v>149</v>
      </c>
      <c r="F10" s="27" t="s">
        <v>667</v>
      </c>
      <c r="G10" s="27" t="s">
        <v>27</v>
      </c>
      <c r="H10" s="27" t="s">
        <v>27</v>
      </c>
      <c r="I10" s="27" t="s">
        <v>668</v>
      </c>
      <c r="J10" s="18" t="s">
        <v>654</v>
      </c>
      <c r="K10" s="7" t="s">
        <v>749</v>
      </c>
      <c r="L10" s="7" t="s">
        <v>750</v>
      </c>
      <c r="M10" s="8"/>
      <c r="N10" s="9"/>
      <c r="O10" s="39" t="s">
        <v>113</v>
      </c>
      <c r="P10" s="39" t="str">
        <f>CLEAN(SUBSTITUTE($P$9,CHAR(32),CHAR(7)))</f>
        <v>bat</v>
      </c>
      <c r="Q10" s="39"/>
      <c r="R10" s="39"/>
      <c r="S10" s="39"/>
      <c r="T10" s="10"/>
      <c r="U10" s="10"/>
      <c r="V10" s="10"/>
      <c r="W10" s="10"/>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4"/>
      <c r="ID10" s="4"/>
      <c r="IE10" s="4"/>
      <c r="IF10" s="4"/>
      <c r="IG10" s="4"/>
      <c r="IH10" s="4"/>
      <c r="II10" s="4"/>
      <c r="IJ10" s="4"/>
      <c r="IK10" s="4"/>
      <c r="IL10" s="4"/>
      <c r="IM10" s="4"/>
      <c r="IN10" s="4"/>
      <c r="IO10" s="4"/>
      <c r="IP10" s="4"/>
      <c r="IQ10" s="4"/>
      <c r="IR10" s="4"/>
      <c r="IS10" s="4"/>
      <c r="IT10" s="9"/>
      <c r="IU10" s="9"/>
    </row>
    <row r="11" spans="1:255" customFormat="1">
      <c r="A11" s="18" t="s">
        <v>758</v>
      </c>
      <c r="B11" s="18" t="s">
        <v>758</v>
      </c>
      <c r="C11" s="16" t="s">
        <v>669</v>
      </c>
      <c r="D11" s="16" t="s">
        <v>57</v>
      </c>
      <c r="E11" s="27" t="s">
        <v>671</v>
      </c>
      <c r="F11" s="27" t="s">
        <v>670</v>
      </c>
      <c r="G11" s="27" t="s">
        <v>27</v>
      </c>
      <c r="H11" s="27" t="s">
        <v>27</v>
      </c>
      <c r="I11" s="27" t="s">
        <v>672</v>
      </c>
      <c r="J11" s="18" t="s">
        <v>654</v>
      </c>
      <c r="K11" s="7" t="s">
        <v>749</v>
      </c>
      <c r="L11" s="7" t="s">
        <v>750</v>
      </c>
      <c r="M11" s="8"/>
      <c r="N11" s="9"/>
      <c r="O11" s="39" t="s">
        <v>759</v>
      </c>
      <c r="P11" s="39" t="str">
        <f>IF($Q$18="0"," ",VLOOKUP($P$10,$B$4:$J$142,4,FALSE))</f>
        <v>Battery mode</v>
      </c>
      <c r="Q11" s="39" t="str">
        <f>IF($R$18="0","Please input correct fault or warning information displayed on the LCD!",CONCATENATE(IF($P$23="0",IF($Q$18="0"," ",VLOOKUP($P$10,$B$4:$J$142,4,FALSE)),IF($P$22="0",CONCATENATE(LOOKUP($S$22,$D$4:$D$182,$E$4:$E$182)," dispelled"),CONCATENATE(LOOKUP($P$22,$C$4:$C$19,$E$4:$E$19),"； ",LOOKUP($S$22,$D$4:$D$182,$E$4:$E$182)))),"； ",$Q$15))</f>
        <v>Battery mode； UPS进入电池模式，历史记录显示005</v>
      </c>
      <c r="R11" s="39"/>
      <c r="S11" s="39"/>
      <c r="T11" s="10"/>
      <c r="U11" s="10"/>
      <c r="V11" s="10"/>
      <c r="W11" s="10"/>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4"/>
      <c r="ID11" s="4"/>
      <c r="IE11" s="4"/>
      <c r="IF11" s="4"/>
      <c r="IG11" s="4"/>
      <c r="IH11" s="4"/>
      <c r="II11" s="4"/>
      <c r="IJ11" s="4"/>
      <c r="IK11" s="4"/>
      <c r="IL11" s="4"/>
      <c r="IM11" s="4"/>
      <c r="IN11" s="4"/>
      <c r="IO11" s="4"/>
      <c r="IP11" s="4"/>
      <c r="IQ11" s="4"/>
      <c r="IR11" s="4"/>
      <c r="IS11" s="4"/>
      <c r="IT11" s="9"/>
      <c r="IU11" s="9"/>
    </row>
    <row r="12" spans="1:255" customFormat="1">
      <c r="A12" s="18" t="s">
        <v>760</v>
      </c>
      <c r="B12" s="18" t="s">
        <v>760</v>
      </c>
      <c r="C12" s="16" t="s">
        <v>673</v>
      </c>
      <c r="D12" s="16" t="s">
        <v>58</v>
      </c>
      <c r="E12" s="27" t="s">
        <v>761</v>
      </c>
      <c r="F12" s="27" t="s">
        <v>674</v>
      </c>
      <c r="G12" s="27" t="s">
        <v>27</v>
      </c>
      <c r="H12" s="27" t="s">
        <v>27</v>
      </c>
      <c r="I12" s="27" t="s">
        <v>676</v>
      </c>
      <c r="J12" s="18" t="s">
        <v>654</v>
      </c>
      <c r="K12" s="7" t="s">
        <v>749</v>
      </c>
      <c r="L12" s="7" t="s">
        <v>750</v>
      </c>
      <c r="M12" s="8"/>
      <c r="N12" s="9"/>
      <c r="O12" s="39" t="s">
        <v>762</v>
      </c>
      <c r="P12" s="39"/>
      <c r="Q12" s="39" t="str">
        <f>IF($R$18="0","信息输入有误！请确认后重新输入！",CONCATENATE(IF($P$23="0",IF($Q$18="0"," ",VLOOKUP($P$10,$B$4:$J$142,5,FALSE)),IF($P$22="0",CONCATENATE(LOOKUP($S$22,$D$4:$D$182,$F$4:$F$182)," 消除"),CONCATENATE(LOOKUP($P$22,$C$4:$C$19,$F$4:$F$19),"； ",LOOKUP($S$22,$D$4:$D$182,$F$4:$F$182)))),"； ",$Q$15))</f>
        <v>电池模式； UPS进入电池模式，历史记录显示005</v>
      </c>
      <c r="R12" s="39"/>
      <c r="S12" s="39"/>
      <c r="T12" s="10"/>
      <c r="U12" s="10"/>
      <c r="V12" s="10"/>
      <c r="W12" s="10"/>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4"/>
      <c r="ID12" s="4"/>
      <c r="IE12" s="4"/>
      <c r="IF12" s="4"/>
      <c r="IG12" s="4"/>
      <c r="IH12" s="4"/>
      <c r="II12" s="4"/>
      <c r="IJ12" s="4"/>
      <c r="IK12" s="4"/>
      <c r="IL12" s="4"/>
      <c r="IM12" s="4"/>
      <c r="IN12" s="4"/>
      <c r="IO12" s="4"/>
      <c r="IP12" s="4"/>
      <c r="IQ12" s="4"/>
      <c r="IR12" s="4"/>
      <c r="IS12" s="4"/>
      <c r="IT12" s="9"/>
      <c r="IU12" s="9"/>
    </row>
    <row r="13" spans="1:255" customFormat="1">
      <c r="A13" s="18" t="s">
        <v>763</v>
      </c>
      <c r="B13" s="18" t="s">
        <v>763</v>
      </c>
      <c r="C13" s="16" t="s">
        <v>677</v>
      </c>
      <c r="D13" s="16" t="s">
        <v>59</v>
      </c>
      <c r="E13" s="27" t="s">
        <v>32</v>
      </c>
      <c r="F13" s="27" t="s">
        <v>678</v>
      </c>
      <c r="G13" s="27" t="s">
        <v>27</v>
      </c>
      <c r="H13" s="27" t="s">
        <v>27</v>
      </c>
      <c r="I13" s="27" t="s">
        <v>679</v>
      </c>
      <c r="J13" s="18" t="s">
        <v>654</v>
      </c>
      <c r="K13" s="7" t="s">
        <v>749</v>
      </c>
      <c r="L13" s="7" t="s">
        <v>750</v>
      </c>
      <c r="M13" s="8"/>
      <c r="N13" s="9"/>
      <c r="O13" s="39" t="s">
        <v>13</v>
      </c>
      <c r="P13" s="39"/>
      <c r="Q13" s="39" t="str">
        <f>IF($R$18="0","",IF($P$23="0",IF($Q$18="0"," ",VLOOKUP($P$10,$B$4:$J$142,6,FALSE)),IF($P$22="0","",LOOKUP($S$22,$D$4:$D$182,$G$4:$G$182))))</f>
        <v xml:space="preserve"> </v>
      </c>
      <c r="R13" s="39"/>
      <c r="S13" s="39"/>
      <c r="T13" s="10"/>
      <c r="U13" s="10"/>
      <c r="V13" s="10"/>
      <c r="W13" s="10"/>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4"/>
      <c r="ID13" s="4"/>
      <c r="IE13" s="4"/>
      <c r="IF13" s="4"/>
      <c r="IG13" s="4"/>
      <c r="IH13" s="4"/>
      <c r="II13" s="4"/>
      <c r="IJ13" s="4"/>
      <c r="IK13" s="4"/>
      <c r="IL13" s="4"/>
      <c r="IM13" s="4"/>
      <c r="IN13" s="4"/>
      <c r="IO13" s="4"/>
      <c r="IP13" s="4"/>
      <c r="IQ13" s="4"/>
      <c r="IR13" s="4"/>
      <c r="IS13" s="4"/>
      <c r="IT13" s="9"/>
      <c r="IU13" s="9"/>
    </row>
    <row r="14" spans="1:255" customFormat="1">
      <c r="A14" s="18" t="s">
        <v>764</v>
      </c>
      <c r="B14" s="18" t="s">
        <v>764</v>
      </c>
      <c r="C14" s="16" t="s">
        <v>680</v>
      </c>
      <c r="D14" s="16" t="s">
        <v>681</v>
      </c>
      <c r="E14" s="27" t="s">
        <v>683</v>
      </c>
      <c r="F14" s="27" t="s">
        <v>682</v>
      </c>
      <c r="G14" s="27" t="s">
        <v>27</v>
      </c>
      <c r="H14" s="27" t="s">
        <v>27</v>
      </c>
      <c r="I14" s="27" t="s">
        <v>684</v>
      </c>
      <c r="J14" s="18" t="s">
        <v>685</v>
      </c>
      <c r="K14" s="7" t="s">
        <v>749</v>
      </c>
      <c r="L14" s="7" t="s">
        <v>750</v>
      </c>
      <c r="M14" s="8"/>
      <c r="N14" s="9"/>
      <c r="O14" s="39" t="s">
        <v>24</v>
      </c>
      <c r="P14" s="39"/>
      <c r="Q14" s="39" t="str">
        <f>IF($R$18="0","",IF($P$23="0",IF($Q$18="0"," ",VLOOKUP($P$10,$B$4:$J$142,7,FALSE)),IF($P$22="0","",LOOKUP($S$22,$D$4:$D$182,$H$4:$H$182))))</f>
        <v xml:space="preserve"> </v>
      </c>
      <c r="R14" s="39"/>
      <c r="S14" s="39"/>
      <c r="T14" s="10"/>
      <c r="U14" s="10"/>
      <c r="V14" s="10"/>
      <c r="W14" s="10"/>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4"/>
      <c r="ID14" s="4"/>
      <c r="IE14" s="4"/>
      <c r="IF14" s="4"/>
      <c r="IG14" s="4"/>
      <c r="IH14" s="4"/>
      <c r="II14" s="4"/>
      <c r="IJ14" s="4"/>
      <c r="IK14" s="4"/>
      <c r="IL14" s="4"/>
      <c r="IM14" s="4"/>
      <c r="IN14" s="4"/>
      <c r="IO14" s="4"/>
      <c r="IP14" s="4"/>
      <c r="IQ14" s="4"/>
      <c r="IR14" s="4"/>
      <c r="IS14" s="4"/>
      <c r="IT14" s="9"/>
      <c r="IU14" s="9"/>
    </row>
    <row r="15" spans="1:255" customFormat="1">
      <c r="A15" s="18" t="s">
        <v>765</v>
      </c>
      <c r="B15" s="18" t="s">
        <v>765</v>
      </c>
      <c r="C15" s="16" t="s">
        <v>686</v>
      </c>
      <c r="D15" s="16" t="s">
        <v>687</v>
      </c>
      <c r="E15" s="27" t="s">
        <v>632</v>
      </c>
      <c r="F15" s="27" t="s">
        <v>631</v>
      </c>
      <c r="G15" s="27" t="s">
        <v>27</v>
      </c>
      <c r="H15" s="27" t="s">
        <v>27</v>
      </c>
      <c r="I15" s="27" t="s">
        <v>688</v>
      </c>
      <c r="J15" s="18" t="s">
        <v>766</v>
      </c>
      <c r="K15" s="7" t="s">
        <v>749</v>
      </c>
      <c r="L15" s="7" t="s">
        <v>750</v>
      </c>
      <c r="M15" s="8"/>
      <c r="N15" s="9"/>
      <c r="O15" s="39" t="s">
        <v>36</v>
      </c>
      <c r="P15" s="39"/>
      <c r="Q15" s="39" t="str">
        <f>IF($R$18="0","",IF($P$23="0",IF($Q$18="0"," ",VLOOKUP($P$10,$B$4:$J$142,8,FALSE)),IF($P$22="0","",LOOKUP($S$22,$D$4:$D$182,$I$4:$I$182))))</f>
        <v>UPS进入电池模式，历史记录显示005</v>
      </c>
      <c r="R15" s="39"/>
      <c r="S15" s="39"/>
      <c r="T15" s="10"/>
      <c r="U15" s="10"/>
      <c r="V15" s="10"/>
      <c r="W15" s="10"/>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4"/>
      <c r="ID15" s="4"/>
      <c r="IE15" s="4"/>
      <c r="IF15" s="4"/>
      <c r="IG15" s="4"/>
      <c r="IH15" s="4"/>
      <c r="II15" s="4"/>
      <c r="IJ15" s="4"/>
      <c r="IK15" s="4"/>
      <c r="IL15" s="4"/>
      <c r="IM15" s="4"/>
      <c r="IN15" s="4"/>
      <c r="IO15" s="4"/>
      <c r="IP15" s="4"/>
      <c r="IQ15" s="4"/>
      <c r="IR15" s="4"/>
      <c r="IS15" s="4"/>
      <c r="IT15" s="9"/>
      <c r="IU15" s="9"/>
    </row>
    <row r="16" spans="1:255" customFormat="1">
      <c r="A16" s="18" t="s">
        <v>767</v>
      </c>
      <c r="B16" s="18" t="s">
        <v>767</v>
      </c>
      <c r="C16" s="16" t="s">
        <v>690</v>
      </c>
      <c r="D16" s="16" t="s">
        <v>691</v>
      </c>
      <c r="E16" s="27" t="s">
        <v>360</v>
      </c>
      <c r="F16" s="27" t="s">
        <v>767</v>
      </c>
      <c r="G16" s="27" t="s">
        <v>768</v>
      </c>
      <c r="H16" s="27" t="s">
        <v>768</v>
      </c>
      <c r="I16" s="27" t="s">
        <v>768</v>
      </c>
      <c r="J16" s="18" t="s">
        <v>768</v>
      </c>
      <c r="K16" s="7" t="s">
        <v>749</v>
      </c>
      <c r="L16" s="7" t="s">
        <v>750</v>
      </c>
      <c r="M16" s="8"/>
      <c r="N16" s="9"/>
      <c r="O16" s="39" t="s">
        <v>14</v>
      </c>
      <c r="P16" s="39"/>
      <c r="Q16" s="39" t="str">
        <f>IF($R$18="0","",IF($P$23="0",IF($Q$18="0"," ",VLOOKUP($P$10,$B$4:$K$142,9,FALSE)),IF($P$22="0","",LOOKUP($S$22,$D$4:$D$182,$J$4:$J$182))))</f>
        <v>需结合告警内容或故障内容进行分析</v>
      </c>
      <c r="R16" s="39"/>
      <c r="S16" s="39"/>
      <c r="T16" s="10"/>
      <c r="U16" s="10"/>
      <c r="V16" s="10"/>
      <c r="W16" s="10"/>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4"/>
      <c r="ID16" s="4"/>
      <c r="IE16" s="4"/>
      <c r="IF16" s="4"/>
      <c r="IG16" s="4"/>
      <c r="IH16" s="4"/>
      <c r="II16" s="4"/>
      <c r="IJ16" s="4"/>
      <c r="IK16" s="4"/>
      <c r="IL16" s="4"/>
      <c r="IM16" s="4"/>
      <c r="IN16" s="4"/>
      <c r="IO16" s="4"/>
      <c r="IP16" s="4"/>
      <c r="IQ16" s="4"/>
      <c r="IR16" s="4"/>
      <c r="IS16" s="4"/>
      <c r="IT16" s="9"/>
      <c r="IU16" s="9"/>
    </row>
    <row r="17" spans="1:255" customFormat="1">
      <c r="A17" s="18" t="s">
        <v>767</v>
      </c>
      <c r="B17" s="18" t="s">
        <v>767</v>
      </c>
      <c r="C17" s="16" t="s">
        <v>693</v>
      </c>
      <c r="D17" s="16" t="s">
        <v>694</v>
      </c>
      <c r="E17" s="27" t="s">
        <v>360</v>
      </c>
      <c r="F17" s="27" t="s">
        <v>767</v>
      </c>
      <c r="G17" s="27" t="s">
        <v>768</v>
      </c>
      <c r="H17" s="27" t="s">
        <v>768</v>
      </c>
      <c r="I17" s="27" t="s">
        <v>768</v>
      </c>
      <c r="J17" s="18" t="s">
        <v>768</v>
      </c>
      <c r="K17" s="7" t="s">
        <v>749</v>
      </c>
      <c r="L17" s="7" t="s">
        <v>750</v>
      </c>
      <c r="M17" s="8"/>
      <c r="N17" s="9"/>
      <c r="O17" s="39"/>
      <c r="P17" s="39"/>
      <c r="Q17" s="39"/>
      <c r="R17" s="39"/>
      <c r="S17" s="39"/>
      <c r="T17" s="43"/>
      <c r="U17" s="43"/>
      <c r="V17" s="10"/>
      <c r="W17" s="10"/>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4"/>
      <c r="ID17" s="4"/>
      <c r="IE17" s="4"/>
      <c r="IF17" s="4"/>
      <c r="IG17" s="4"/>
      <c r="IH17" s="4"/>
      <c r="II17" s="4"/>
      <c r="IJ17" s="4"/>
      <c r="IK17" s="4"/>
      <c r="IL17" s="4"/>
      <c r="IM17" s="4"/>
      <c r="IN17" s="4"/>
      <c r="IO17" s="4"/>
      <c r="IP17" s="4"/>
      <c r="IQ17" s="4"/>
      <c r="IR17" s="4"/>
      <c r="IS17" s="4"/>
      <c r="IT17" s="9"/>
      <c r="IU17" s="9"/>
    </row>
    <row r="18" spans="1:255" customFormat="1">
      <c r="A18" s="18" t="s">
        <v>767</v>
      </c>
      <c r="B18" s="18" t="s">
        <v>767</v>
      </c>
      <c r="C18" s="16" t="s">
        <v>695</v>
      </c>
      <c r="D18" s="16" t="s">
        <v>696</v>
      </c>
      <c r="E18" s="27" t="s">
        <v>360</v>
      </c>
      <c r="F18" s="27" t="s">
        <v>767</v>
      </c>
      <c r="G18" s="27" t="s">
        <v>768</v>
      </c>
      <c r="H18" s="27" t="s">
        <v>768</v>
      </c>
      <c r="I18" s="27" t="s">
        <v>768</v>
      </c>
      <c r="J18" s="18" t="s">
        <v>768</v>
      </c>
      <c r="K18" s="7" t="s">
        <v>749</v>
      </c>
      <c r="L18" s="7" t="s">
        <v>750</v>
      </c>
      <c r="M18" s="8"/>
      <c r="N18" s="9"/>
      <c r="O18" s="39" t="s">
        <v>769</v>
      </c>
      <c r="P18" s="39" t="str">
        <f>VLOOKUP($P$10,$B$4:$J$142,4,FALSE)</f>
        <v>Battery mode</v>
      </c>
      <c r="Q18" s="39" t="str">
        <f>IFERROR($P$18,"0")</f>
        <v>Battery mode</v>
      </c>
      <c r="R18" s="39" t="str">
        <f>IF(AND($Q$18="0",$S$24="0"),"0","1")</f>
        <v>1</v>
      </c>
      <c r="S18" s="39" t="str">
        <f>IF($R$18="0","",IF($P$23="1",LOOKUP($S$22,$D$4:$D$182,$L$4:$L$182),VLOOKUP($P$10,$B$4:$L$142,11,FALSE)))</f>
        <v>Event</v>
      </c>
      <c r="T18" s="10"/>
      <c r="U18" s="10"/>
      <c r="V18" s="10"/>
      <c r="W18" s="10"/>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4"/>
      <c r="ID18" s="4"/>
      <c r="IE18" s="4"/>
      <c r="IF18" s="4"/>
      <c r="IG18" s="4"/>
      <c r="IH18" s="4"/>
      <c r="II18" s="4"/>
      <c r="IJ18" s="4"/>
      <c r="IK18" s="4"/>
      <c r="IL18" s="4"/>
      <c r="IM18" s="4"/>
      <c r="IN18" s="4"/>
      <c r="IO18" s="4"/>
      <c r="IP18" s="4"/>
      <c r="IQ18" s="4"/>
      <c r="IR18" s="4"/>
      <c r="IS18" s="4"/>
      <c r="IT18" s="9"/>
      <c r="IU18" s="9"/>
    </row>
    <row r="19" spans="1:255" customFormat="1">
      <c r="A19" s="18" t="s">
        <v>767</v>
      </c>
      <c r="B19" s="18" t="s">
        <v>767</v>
      </c>
      <c r="C19" s="16" t="s">
        <v>697</v>
      </c>
      <c r="D19" s="16" t="s">
        <v>698</v>
      </c>
      <c r="E19" s="27" t="s">
        <v>360</v>
      </c>
      <c r="F19" s="27" t="s">
        <v>767</v>
      </c>
      <c r="G19" s="27" t="s">
        <v>768</v>
      </c>
      <c r="H19" s="27" t="s">
        <v>768</v>
      </c>
      <c r="I19" s="27" t="s">
        <v>768</v>
      </c>
      <c r="J19" s="18" t="s">
        <v>768</v>
      </c>
      <c r="K19" s="7" t="s">
        <v>749</v>
      </c>
      <c r="L19" s="7" t="s">
        <v>750</v>
      </c>
      <c r="M19" s="8"/>
      <c r="N19" s="9"/>
      <c r="O19" s="39"/>
      <c r="P19" s="39"/>
      <c r="Q19" s="39"/>
      <c r="R19" s="39"/>
      <c r="S19" s="39"/>
      <c r="T19" s="10"/>
      <c r="U19" s="10"/>
      <c r="V19" s="10"/>
      <c r="W19" s="10"/>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4"/>
      <c r="ID19" s="4"/>
      <c r="IE19" s="4"/>
      <c r="IF19" s="4"/>
      <c r="IG19" s="4"/>
      <c r="IH19" s="4"/>
      <c r="II19" s="4"/>
      <c r="IJ19" s="4"/>
      <c r="IK19" s="4"/>
      <c r="IL19" s="4"/>
      <c r="IM19" s="4"/>
      <c r="IN19" s="4"/>
      <c r="IO19" s="4"/>
      <c r="IP19" s="4"/>
      <c r="IQ19" s="4"/>
      <c r="IR19" s="4"/>
      <c r="IS19" s="4"/>
      <c r="IT19" s="9"/>
      <c r="IU19" s="9"/>
    </row>
    <row r="20" spans="1:255" customFormat="1">
      <c r="A20" s="19" t="s">
        <v>770</v>
      </c>
      <c r="B20" s="19"/>
      <c r="C20" s="19"/>
      <c r="D20" s="19"/>
      <c r="E20" s="28"/>
      <c r="F20" s="28"/>
      <c r="G20" s="28"/>
      <c r="H20" s="28"/>
      <c r="I20" s="28"/>
      <c r="J20" s="28"/>
      <c r="K20" s="33"/>
      <c r="L20" s="33"/>
      <c r="M20" s="40"/>
      <c r="N20" s="9"/>
      <c r="O20" s="39" t="s">
        <v>771</v>
      </c>
      <c r="P20" s="39">
        <f>LEN($P$10)</f>
        <v>3</v>
      </c>
      <c r="Q20" s="39"/>
      <c r="R20" s="39"/>
      <c r="S20" s="39"/>
      <c r="T20" s="10"/>
      <c r="U20" s="10"/>
      <c r="V20" s="10"/>
      <c r="W20" s="10"/>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4"/>
      <c r="ID20" s="4"/>
      <c r="IE20" s="4"/>
      <c r="IF20" s="4"/>
      <c r="IG20" s="4"/>
      <c r="IH20" s="4"/>
      <c r="II20" s="4"/>
      <c r="IJ20" s="4"/>
      <c r="IK20" s="4"/>
      <c r="IL20" s="4"/>
      <c r="IM20" s="4"/>
      <c r="IN20" s="4"/>
      <c r="IO20" s="4"/>
      <c r="IP20" s="4"/>
      <c r="IQ20" s="4"/>
      <c r="IR20" s="4"/>
      <c r="IS20" s="4"/>
      <c r="IT20" s="9"/>
      <c r="IU20" s="9"/>
    </row>
    <row r="21" spans="1:255" customFormat="1">
      <c r="A21" s="20" t="s">
        <v>772</v>
      </c>
      <c r="B21" s="20" t="s">
        <v>773</v>
      </c>
      <c r="C21" s="21" t="s">
        <v>46</v>
      </c>
      <c r="D21" s="22" t="s">
        <v>65</v>
      </c>
      <c r="E21" s="29" t="s">
        <v>774</v>
      </c>
      <c r="F21" s="29" t="s">
        <v>47</v>
      </c>
      <c r="G21" s="29"/>
      <c r="H21" s="29" t="s">
        <v>50</v>
      </c>
      <c r="I21" s="29" t="s">
        <v>49</v>
      </c>
      <c r="J21" s="29" t="s">
        <v>53</v>
      </c>
      <c r="K21" s="34" t="s">
        <v>133</v>
      </c>
      <c r="L21" s="7" t="s">
        <v>52</v>
      </c>
      <c r="M21" s="8" t="s">
        <v>54</v>
      </c>
      <c r="N21" s="9"/>
      <c r="O21" s="39" t="s">
        <v>775</v>
      </c>
      <c r="P21" s="39" t="str">
        <f>MID($P$10,1,1)</f>
        <v>b</v>
      </c>
      <c r="Q21" s="39" t="str">
        <f>MID($P$10,2,1)</f>
        <v>a</v>
      </c>
      <c r="R21" s="39" t="str">
        <f>MID($P$10,3,1)</f>
        <v>t</v>
      </c>
      <c r="S21" s="39" t="str">
        <f>MID($P$10,2,2)</f>
        <v>at</v>
      </c>
      <c r="T21" s="10"/>
      <c r="U21" s="10"/>
      <c r="V21" s="10"/>
      <c r="W21" s="10"/>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4"/>
      <c r="ID21" s="4"/>
      <c r="IE21" s="4"/>
      <c r="IF21" s="4"/>
      <c r="IG21" s="4"/>
      <c r="IH21" s="4"/>
      <c r="II21" s="4"/>
      <c r="IJ21" s="4"/>
      <c r="IK21" s="4"/>
      <c r="IL21" s="4"/>
      <c r="IM21" s="4"/>
      <c r="IN21" s="4"/>
      <c r="IO21" s="4"/>
      <c r="IP21" s="4"/>
      <c r="IQ21" s="4"/>
      <c r="IR21" s="4"/>
      <c r="IS21" s="4"/>
      <c r="IT21" s="9"/>
      <c r="IU21" s="9"/>
    </row>
    <row r="22" spans="1:255" customFormat="1">
      <c r="A22" s="20" t="s">
        <v>776</v>
      </c>
      <c r="B22" s="20" t="s">
        <v>777</v>
      </c>
      <c r="C22" s="22" t="s">
        <v>60</v>
      </c>
      <c r="D22" s="22" t="s">
        <v>11</v>
      </c>
      <c r="E22" s="29" t="s">
        <v>778</v>
      </c>
      <c r="F22" s="29" t="s">
        <v>61</v>
      </c>
      <c r="G22" s="29"/>
      <c r="H22" s="29" t="s">
        <v>50</v>
      </c>
      <c r="I22" s="29" t="s">
        <v>49</v>
      </c>
      <c r="J22" s="29" t="s">
        <v>63</v>
      </c>
      <c r="K22" s="34" t="s">
        <v>133</v>
      </c>
      <c r="L22" s="7" t="s">
        <v>52</v>
      </c>
      <c r="M22" s="8" t="s">
        <v>64</v>
      </c>
      <c r="N22" s="9"/>
      <c r="O22" s="39" t="s">
        <v>779</v>
      </c>
      <c r="P22" s="39" t="str">
        <f>UPPER($P$21)</f>
        <v>B</v>
      </c>
      <c r="Q22" s="39" t="str">
        <f>UPPER($Q$21)</f>
        <v>A</v>
      </c>
      <c r="R22" s="39" t="str">
        <f>UPPER($R$21)</f>
        <v>T</v>
      </c>
      <c r="S22" s="39" t="str">
        <f>UPPER($S$21)</f>
        <v>AT</v>
      </c>
      <c r="T22" s="10"/>
      <c r="U22" s="10"/>
      <c r="V22" s="10"/>
      <c r="W22" s="10"/>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4"/>
      <c r="ID22" s="4"/>
      <c r="IE22" s="4"/>
      <c r="IF22" s="4"/>
      <c r="IG22" s="4"/>
      <c r="IH22" s="4"/>
      <c r="II22" s="4"/>
      <c r="IJ22" s="4"/>
      <c r="IK22" s="4"/>
      <c r="IL22" s="4"/>
      <c r="IM22" s="4"/>
      <c r="IN22" s="4"/>
      <c r="IO22" s="4"/>
      <c r="IP22" s="4"/>
      <c r="IQ22" s="4"/>
      <c r="IR22" s="4"/>
      <c r="IS22" s="4"/>
      <c r="IT22" s="9"/>
      <c r="IU22" s="9"/>
    </row>
    <row r="23" spans="1:255" customFormat="1">
      <c r="A23" s="20" t="s">
        <v>780</v>
      </c>
      <c r="B23" s="20" t="s">
        <v>781</v>
      </c>
      <c r="C23" s="22" t="s">
        <v>69</v>
      </c>
      <c r="D23" s="22" t="s">
        <v>66</v>
      </c>
      <c r="E23" s="29" t="s">
        <v>782</v>
      </c>
      <c r="F23" s="29" t="s">
        <v>70</v>
      </c>
      <c r="G23" s="29"/>
      <c r="H23" s="29" t="s">
        <v>50</v>
      </c>
      <c r="I23" s="29" t="s">
        <v>49</v>
      </c>
      <c r="J23" s="29" t="s">
        <v>63</v>
      </c>
      <c r="K23" s="34" t="s">
        <v>133</v>
      </c>
      <c r="L23" s="7" t="s">
        <v>52</v>
      </c>
      <c r="M23" s="8" t="s">
        <v>72</v>
      </c>
      <c r="N23" s="9"/>
      <c r="O23" s="39" t="s">
        <v>783</v>
      </c>
      <c r="P23" s="39" t="str">
        <f>IF(OR($P$22&gt;"F",$Q$22&gt;"F",$R$22&gt;"F",$P$20&gt;3,$P$20&lt;3),"0","1")</f>
        <v>0</v>
      </c>
      <c r="Q23" s="39"/>
      <c r="R23" s="39"/>
      <c r="S23" s="39"/>
      <c r="T23" s="10"/>
      <c r="U23" s="10"/>
      <c r="V23" s="10"/>
      <c r="W23" s="10"/>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4"/>
      <c r="ID23" s="4"/>
      <c r="IE23" s="4"/>
      <c r="IF23" s="4"/>
      <c r="IG23" s="4"/>
      <c r="IH23" s="4"/>
      <c r="II23" s="4"/>
      <c r="IJ23" s="4"/>
      <c r="IK23" s="4"/>
      <c r="IL23" s="4"/>
      <c r="IM23" s="4"/>
      <c r="IN23" s="4"/>
      <c r="IO23" s="4"/>
      <c r="IP23" s="4"/>
      <c r="IQ23" s="4"/>
      <c r="IR23" s="4"/>
      <c r="IS23" s="4"/>
      <c r="IT23" s="9"/>
      <c r="IU23" s="9"/>
    </row>
    <row r="24" spans="1:255" customFormat="1">
      <c r="A24" s="20" t="s">
        <v>784</v>
      </c>
      <c r="B24" s="20" t="s">
        <v>785</v>
      </c>
      <c r="C24" s="22" t="s">
        <v>77</v>
      </c>
      <c r="D24" s="22" t="s">
        <v>67</v>
      </c>
      <c r="E24" s="29" t="s">
        <v>79</v>
      </c>
      <c r="F24" s="29" t="s">
        <v>78</v>
      </c>
      <c r="G24" s="29"/>
      <c r="H24" s="29" t="s">
        <v>50</v>
      </c>
      <c r="I24" s="29" t="s">
        <v>49</v>
      </c>
      <c r="J24" s="29" t="s">
        <v>786</v>
      </c>
      <c r="K24" s="35" t="s">
        <v>51</v>
      </c>
      <c r="L24" s="7" t="s">
        <v>52</v>
      </c>
      <c r="M24" s="41" t="s">
        <v>81</v>
      </c>
      <c r="N24" s="9"/>
      <c r="O24" s="39" t="s">
        <v>787</v>
      </c>
      <c r="P24" s="39" t="str">
        <f>IF($P$23="1",IF(OR($P$22="0",$P$22="1",$P$22="2",$P$22="3",$P$22="4",$P$22="5",$P$22="6",$P$22="7",$P$22="8",$P$22="9",$P$22="A",$P$22="B",$P$22="C",$P$22="D",$P$22="E",$P$22="F"),"1","0"),"0")</f>
        <v>0</v>
      </c>
      <c r="Q24" s="39" t="str">
        <f>IF($P$23="1",IF(OR($Q$22="0",$Q$22="1",$Q$22="2",$Q$22="3",$Q$22="4",$Q$22="5",$Q$22="6",$Q$22="7",$Q$22="8",$Q$22="9",$Q$22="A",$Q$22="B",$Q$22="C",$Q$22="D",$Q$22="E",$Q$22="F"),"1","0"),"0")</f>
        <v>0</v>
      </c>
      <c r="R24" s="39" t="str">
        <f>IF($P$23="1",IF(OR($R$22="0",$R$22="1",$R$22="2",$R$22="3",$R$22="4",$R$22="5",$R$22="6",$R$22="7",$R$22="8",$R$22="9",$R$22="A",$R$22="B",$R$22="C",$R$22="D",$R$22="E",$R$22="F"),"1","0"),"0")</f>
        <v>0</v>
      </c>
      <c r="S24" s="39" t="str">
        <f>IF(OR($P$24="0",$Q$24="0",$R$24="0"),"0","1")</f>
        <v>0</v>
      </c>
      <c r="T24" s="10"/>
      <c r="U24" s="10"/>
      <c r="V24" s="10"/>
      <c r="W24" s="10"/>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4"/>
      <c r="ID24" s="4"/>
      <c r="IE24" s="4"/>
      <c r="IF24" s="4"/>
      <c r="IG24" s="4"/>
      <c r="IH24" s="4"/>
      <c r="II24" s="4"/>
      <c r="IJ24" s="4"/>
      <c r="IK24" s="4"/>
      <c r="IL24" s="4"/>
      <c r="IM24" s="4"/>
      <c r="IN24" s="4"/>
      <c r="IO24" s="4"/>
      <c r="IP24" s="4"/>
      <c r="IQ24" s="4"/>
      <c r="IR24" s="4"/>
      <c r="IS24" s="4"/>
      <c r="IT24" s="9"/>
      <c r="IU24" s="9"/>
    </row>
    <row r="25" spans="1:255" customFormat="1">
      <c r="A25" s="20" t="s">
        <v>788</v>
      </c>
      <c r="B25" s="20" t="s">
        <v>789</v>
      </c>
      <c r="C25" s="22" t="s">
        <v>87</v>
      </c>
      <c r="D25" s="22" t="s">
        <v>68</v>
      </c>
      <c r="E25" s="29" t="s">
        <v>790</v>
      </c>
      <c r="F25" s="29" t="s">
        <v>223</v>
      </c>
      <c r="G25" s="29"/>
      <c r="H25" s="29" t="s">
        <v>50</v>
      </c>
      <c r="I25" s="29" t="s">
        <v>49</v>
      </c>
      <c r="J25" s="29" t="s">
        <v>225</v>
      </c>
      <c r="K25" s="35" t="s">
        <v>51</v>
      </c>
      <c r="L25" s="7" t="s">
        <v>52</v>
      </c>
      <c r="M25" s="41" t="s">
        <v>226</v>
      </c>
      <c r="N25" s="9"/>
      <c r="O25" s="10"/>
      <c r="P25" s="10"/>
      <c r="Q25" s="10"/>
      <c r="R25" s="10"/>
      <c r="S25" s="10"/>
      <c r="T25" s="10"/>
      <c r="U25" s="10"/>
      <c r="V25" s="10"/>
      <c r="W25" s="10"/>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4"/>
      <c r="ID25" s="4"/>
      <c r="IE25" s="4"/>
      <c r="IF25" s="4"/>
      <c r="IG25" s="4"/>
      <c r="IH25" s="4"/>
      <c r="II25" s="4"/>
      <c r="IJ25" s="4"/>
      <c r="IK25" s="4"/>
      <c r="IL25" s="4"/>
      <c r="IM25" s="4"/>
      <c r="IN25" s="4"/>
      <c r="IO25" s="4"/>
      <c r="IP25" s="4"/>
      <c r="IQ25" s="4"/>
      <c r="IR25" s="4"/>
      <c r="IS25" s="4"/>
      <c r="IT25" s="9"/>
      <c r="IU25" s="9"/>
    </row>
    <row r="26" spans="1:255" customFormat="1">
      <c r="A26" s="20" t="s">
        <v>791</v>
      </c>
      <c r="B26" s="20" t="s">
        <v>792</v>
      </c>
      <c r="C26" s="22" t="s">
        <v>97</v>
      </c>
      <c r="D26" s="22" t="s">
        <v>73</v>
      </c>
      <c r="E26" s="29" t="s">
        <v>793</v>
      </c>
      <c r="F26" s="29" t="s">
        <v>794</v>
      </c>
      <c r="G26" s="29"/>
      <c r="H26" s="29" t="s">
        <v>50</v>
      </c>
      <c r="I26" s="29" t="s">
        <v>49</v>
      </c>
      <c r="J26" s="20" t="s">
        <v>27</v>
      </c>
      <c r="K26" s="35" t="s">
        <v>51</v>
      </c>
      <c r="L26" s="7" t="s">
        <v>52</v>
      </c>
      <c r="M26" s="8" t="s">
        <v>27</v>
      </c>
      <c r="N26" s="9"/>
      <c r="O26" s="10"/>
      <c r="P26" s="10"/>
      <c r="Q26" s="10"/>
      <c r="R26" s="10"/>
      <c r="S26" s="10"/>
      <c r="T26" s="10"/>
      <c r="U26" s="10"/>
      <c r="V26" s="10"/>
      <c r="W26" s="10"/>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4"/>
      <c r="ID26" s="4"/>
      <c r="IE26" s="4"/>
      <c r="IF26" s="4"/>
      <c r="IG26" s="4"/>
      <c r="IH26" s="4"/>
      <c r="II26" s="4"/>
      <c r="IJ26" s="4"/>
      <c r="IK26" s="4"/>
      <c r="IL26" s="4"/>
      <c r="IM26" s="4"/>
      <c r="IN26" s="4"/>
      <c r="IO26" s="4"/>
      <c r="IP26" s="4"/>
      <c r="IQ26" s="4"/>
      <c r="IR26" s="4"/>
      <c r="IS26" s="4"/>
      <c r="IT26" s="9"/>
      <c r="IU26" s="9"/>
    </row>
    <row r="27" spans="1:255" customFormat="1">
      <c r="A27" s="20" t="s">
        <v>795</v>
      </c>
      <c r="B27" s="20" t="s">
        <v>796</v>
      </c>
      <c r="C27" s="22" t="s">
        <v>110</v>
      </c>
      <c r="D27" s="22" t="s">
        <v>74</v>
      </c>
      <c r="E27" s="29" t="s">
        <v>797</v>
      </c>
      <c r="F27" s="29" t="s">
        <v>98</v>
      </c>
      <c r="G27" s="29"/>
      <c r="H27" s="29" t="s">
        <v>50</v>
      </c>
      <c r="I27" s="29" t="s">
        <v>49</v>
      </c>
      <c r="J27" s="29" t="s">
        <v>798</v>
      </c>
      <c r="K27" s="35" t="s">
        <v>51</v>
      </c>
      <c r="L27" s="7" t="s">
        <v>52</v>
      </c>
      <c r="M27" s="41" t="s">
        <v>101</v>
      </c>
      <c r="N27" s="9"/>
      <c r="O27" s="10"/>
      <c r="P27" s="10"/>
      <c r="Q27" s="10"/>
      <c r="R27" s="10"/>
      <c r="S27" s="10"/>
      <c r="T27" s="10"/>
      <c r="U27" s="10"/>
      <c r="V27" s="10"/>
      <c r="W27" s="10"/>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4"/>
      <c r="ID27" s="4"/>
      <c r="IE27" s="4"/>
      <c r="IF27" s="4"/>
      <c r="IG27" s="4"/>
      <c r="IH27" s="4"/>
      <c r="II27" s="4"/>
      <c r="IJ27" s="4"/>
      <c r="IK27" s="4"/>
      <c r="IL27" s="4"/>
      <c r="IM27" s="4"/>
      <c r="IN27" s="4"/>
      <c r="IO27" s="4"/>
      <c r="IP27" s="4"/>
      <c r="IQ27" s="4"/>
      <c r="IR27" s="4"/>
      <c r="IS27" s="4"/>
      <c r="IT27" s="9"/>
      <c r="IU27" s="9"/>
    </row>
    <row r="28" spans="1:255" customFormat="1">
      <c r="A28" s="20" t="s">
        <v>799</v>
      </c>
      <c r="B28" s="20" t="s">
        <v>800</v>
      </c>
      <c r="C28" s="22" t="s">
        <v>120</v>
      </c>
      <c r="D28" s="22" t="s">
        <v>75</v>
      </c>
      <c r="E28" s="29" t="s">
        <v>801</v>
      </c>
      <c r="F28" s="29" t="s">
        <v>111</v>
      </c>
      <c r="G28" s="29"/>
      <c r="H28" s="29" t="s">
        <v>50</v>
      </c>
      <c r="I28" s="29" t="s">
        <v>49</v>
      </c>
      <c r="J28" s="29" t="s">
        <v>798</v>
      </c>
      <c r="K28" s="35" t="s">
        <v>51</v>
      </c>
      <c r="L28" s="7" t="s">
        <v>52</v>
      </c>
      <c r="M28" s="41" t="s">
        <v>802</v>
      </c>
      <c r="N28" s="9"/>
      <c r="O28" s="10"/>
      <c r="P28" s="10"/>
      <c r="Q28" s="10"/>
      <c r="R28" s="10"/>
      <c r="S28" s="10"/>
      <c r="T28" s="10"/>
      <c r="U28" s="10"/>
      <c r="V28" s="10"/>
      <c r="W28" s="10"/>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4"/>
      <c r="ID28" s="4"/>
      <c r="IE28" s="4"/>
      <c r="IF28" s="4"/>
      <c r="IG28" s="4"/>
      <c r="IH28" s="4"/>
      <c r="II28" s="4"/>
      <c r="IJ28" s="4"/>
      <c r="IK28" s="4"/>
      <c r="IL28" s="4"/>
      <c r="IM28" s="4"/>
      <c r="IN28" s="4"/>
      <c r="IO28" s="4"/>
      <c r="IP28" s="4"/>
      <c r="IQ28" s="4"/>
      <c r="IR28" s="4"/>
      <c r="IS28" s="4"/>
      <c r="IT28" s="9"/>
      <c r="IU28" s="9"/>
    </row>
    <row r="29" spans="1:255" customFormat="1">
      <c r="A29" s="20" t="s">
        <v>803</v>
      </c>
      <c r="B29" s="20" t="s">
        <v>804</v>
      </c>
      <c r="C29" s="22" t="s">
        <v>130</v>
      </c>
      <c r="D29" s="22" t="s">
        <v>21</v>
      </c>
      <c r="E29" s="29" t="s">
        <v>805</v>
      </c>
      <c r="F29" s="29" t="s">
        <v>88</v>
      </c>
      <c r="G29" s="29"/>
      <c r="H29" s="29" t="s">
        <v>50</v>
      </c>
      <c r="I29" s="29" t="s">
        <v>49</v>
      </c>
      <c r="J29" s="29" t="s">
        <v>90</v>
      </c>
      <c r="K29" s="35" t="s">
        <v>51</v>
      </c>
      <c r="L29" s="7" t="s">
        <v>52</v>
      </c>
      <c r="M29" s="41" t="s">
        <v>806</v>
      </c>
      <c r="N29" s="9"/>
      <c r="O29" s="10"/>
      <c r="P29" s="10"/>
      <c r="Q29" s="10"/>
      <c r="R29" s="10"/>
      <c r="S29" s="10"/>
      <c r="T29" s="10"/>
      <c r="U29" s="10"/>
      <c r="V29" s="10"/>
      <c r="W29" s="10"/>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4"/>
      <c r="ID29" s="4"/>
      <c r="IE29" s="4"/>
      <c r="IF29" s="4"/>
      <c r="IG29" s="4"/>
      <c r="IH29" s="4"/>
      <c r="II29" s="4"/>
      <c r="IJ29" s="4"/>
      <c r="IK29" s="4"/>
      <c r="IL29" s="4"/>
      <c r="IM29" s="4"/>
      <c r="IN29" s="4"/>
      <c r="IO29" s="4"/>
      <c r="IP29" s="4"/>
      <c r="IQ29" s="4"/>
      <c r="IR29" s="4"/>
      <c r="IS29" s="4"/>
      <c r="IT29" s="9"/>
      <c r="IU29" s="9"/>
    </row>
    <row r="30" spans="1:255" customFormat="1">
      <c r="A30" s="20" t="s">
        <v>807</v>
      </c>
      <c r="B30" s="20" t="s">
        <v>808</v>
      </c>
      <c r="C30" s="22" t="s">
        <v>142</v>
      </c>
      <c r="D30" s="22" t="s">
        <v>76</v>
      </c>
      <c r="E30" s="29" t="s">
        <v>809</v>
      </c>
      <c r="F30" s="29" t="s">
        <v>810</v>
      </c>
      <c r="G30" s="29"/>
      <c r="H30" s="29" t="s">
        <v>50</v>
      </c>
      <c r="I30" s="36" t="s">
        <v>145</v>
      </c>
      <c r="J30" s="29" t="s">
        <v>811</v>
      </c>
      <c r="K30" s="35" t="s">
        <v>51</v>
      </c>
      <c r="L30" s="7" t="s">
        <v>52</v>
      </c>
      <c r="M30" s="41" t="s">
        <v>812</v>
      </c>
      <c r="N30" s="9"/>
      <c r="O30" s="10"/>
      <c r="P30" s="10"/>
      <c r="Q30" s="10"/>
      <c r="R30" s="10"/>
      <c r="S30" s="10"/>
      <c r="T30" s="10"/>
      <c r="U30" s="10"/>
      <c r="V30" s="10"/>
      <c r="W30" s="10"/>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4"/>
      <c r="ID30" s="4"/>
      <c r="IE30" s="4"/>
      <c r="IF30" s="4"/>
      <c r="IG30" s="4"/>
      <c r="IH30" s="4"/>
      <c r="II30" s="4"/>
      <c r="IJ30" s="4"/>
      <c r="IK30" s="4"/>
      <c r="IL30" s="4"/>
      <c r="IM30" s="4"/>
      <c r="IN30" s="4"/>
      <c r="IO30" s="4"/>
      <c r="IP30" s="4"/>
      <c r="IQ30" s="4"/>
      <c r="IR30" s="4"/>
      <c r="IS30" s="4"/>
      <c r="IT30" s="9"/>
      <c r="IU30" s="9"/>
    </row>
    <row r="31" spans="1:255" customFormat="1">
      <c r="A31" s="20" t="s">
        <v>813</v>
      </c>
      <c r="B31" s="20" t="s">
        <v>814</v>
      </c>
      <c r="C31" s="22" t="s">
        <v>155</v>
      </c>
      <c r="D31" s="22" t="s">
        <v>815</v>
      </c>
      <c r="E31" s="29" t="s">
        <v>816</v>
      </c>
      <c r="F31" s="29" t="s">
        <v>817</v>
      </c>
      <c r="G31" s="29"/>
      <c r="H31" s="29" t="s">
        <v>50</v>
      </c>
      <c r="I31" s="36" t="s">
        <v>145</v>
      </c>
      <c r="J31" s="29" t="s">
        <v>818</v>
      </c>
      <c r="K31" s="35" t="s">
        <v>51</v>
      </c>
      <c r="L31" s="7" t="s">
        <v>52</v>
      </c>
      <c r="M31" s="41" t="s">
        <v>819</v>
      </c>
      <c r="N31" s="9"/>
      <c r="O31" s="10"/>
      <c r="P31" s="10"/>
      <c r="Q31" s="10"/>
      <c r="R31" s="10"/>
      <c r="S31" s="10"/>
      <c r="T31" s="10"/>
      <c r="U31" s="10"/>
      <c r="V31" s="10"/>
      <c r="W31" s="10"/>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4"/>
      <c r="ID31" s="4"/>
      <c r="IE31" s="4"/>
      <c r="IF31" s="4"/>
      <c r="IG31" s="4"/>
      <c r="IH31" s="4"/>
      <c r="II31" s="4"/>
      <c r="IJ31" s="4"/>
      <c r="IK31" s="4"/>
      <c r="IL31" s="4"/>
      <c r="IM31" s="4"/>
      <c r="IN31" s="4"/>
      <c r="IO31" s="4"/>
      <c r="IP31" s="4"/>
      <c r="IQ31" s="4"/>
      <c r="IR31" s="4"/>
      <c r="IS31" s="4"/>
      <c r="IT31" s="9"/>
      <c r="IU31" s="9"/>
    </row>
    <row r="32" spans="1:255" customFormat="1">
      <c r="A32" s="20" t="s">
        <v>820</v>
      </c>
      <c r="B32" s="20" t="s">
        <v>821</v>
      </c>
      <c r="C32" s="22" t="s">
        <v>164</v>
      </c>
      <c r="D32" s="22" t="s">
        <v>822</v>
      </c>
      <c r="E32" s="29" t="s">
        <v>823</v>
      </c>
      <c r="F32" s="29" t="s">
        <v>824</v>
      </c>
      <c r="G32" s="29"/>
      <c r="H32" s="29" t="s">
        <v>50</v>
      </c>
      <c r="I32" s="36" t="s">
        <v>145</v>
      </c>
      <c r="J32" s="29" t="s">
        <v>825</v>
      </c>
      <c r="K32" s="35" t="s">
        <v>51</v>
      </c>
      <c r="L32" s="7" t="s">
        <v>52</v>
      </c>
      <c r="M32" s="41" t="s">
        <v>826</v>
      </c>
      <c r="N32" s="9"/>
      <c r="O32" s="10"/>
      <c r="P32" s="10"/>
      <c r="Q32" s="10"/>
      <c r="R32" s="10"/>
      <c r="S32" s="10"/>
      <c r="T32" s="10"/>
      <c r="U32" s="10"/>
      <c r="V32" s="10"/>
      <c r="W32" s="10"/>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4"/>
      <c r="ID32" s="4"/>
      <c r="IE32" s="4"/>
      <c r="IF32" s="4"/>
      <c r="IG32" s="4"/>
      <c r="IH32" s="4"/>
      <c r="II32" s="4"/>
      <c r="IJ32" s="4"/>
      <c r="IK32" s="4"/>
      <c r="IL32" s="4"/>
      <c r="IM32" s="4"/>
      <c r="IN32" s="4"/>
      <c r="IO32" s="4"/>
      <c r="IP32" s="4"/>
      <c r="IQ32" s="4"/>
      <c r="IR32" s="4"/>
      <c r="IS32" s="4"/>
      <c r="IT32" s="9"/>
      <c r="IU32" s="9"/>
    </row>
    <row r="33" spans="1:255" customFormat="1">
      <c r="A33" s="20" t="s">
        <v>827</v>
      </c>
      <c r="B33" s="20" t="s">
        <v>828</v>
      </c>
      <c r="C33" s="22" t="s">
        <v>174</v>
      </c>
      <c r="D33" s="22" t="s">
        <v>829</v>
      </c>
      <c r="E33" s="29" t="s">
        <v>830</v>
      </c>
      <c r="F33" s="29" t="s">
        <v>831</v>
      </c>
      <c r="G33" s="29"/>
      <c r="H33" s="29" t="s">
        <v>50</v>
      </c>
      <c r="I33" s="36" t="s">
        <v>145</v>
      </c>
      <c r="J33" s="29" t="s">
        <v>832</v>
      </c>
      <c r="K33" s="35" t="s">
        <v>51</v>
      </c>
      <c r="L33" s="7" t="s">
        <v>52</v>
      </c>
      <c r="M33" s="41" t="s">
        <v>833</v>
      </c>
      <c r="N33" s="9"/>
      <c r="O33" s="10"/>
      <c r="P33" s="10"/>
      <c r="Q33" s="10"/>
      <c r="R33" s="10"/>
      <c r="S33" s="10"/>
      <c r="T33" s="10"/>
      <c r="U33" s="10"/>
      <c r="V33" s="10"/>
      <c r="W33" s="10"/>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4"/>
      <c r="ID33" s="4"/>
      <c r="IE33" s="4"/>
      <c r="IF33" s="4"/>
      <c r="IG33" s="4"/>
      <c r="IH33" s="4"/>
      <c r="II33" s="4"/>
      <c r="IJ33" s="4"/>
      <c r="IK33" s="4"/>
      <c r="IL33" s="4"/>
      <c r="IM33" s="4"/>
      <c r="IN33" s="4"/>
      <c r="IO33" s="4"/>
      <c r="IP33" s="4"/>
      <c r="IQ33" s="4"/>
      <c r="IR33" s="4"/>
      <c r="IS33" s="4"/>
      <c r="IT33" s="9"/>
      <c r="IU33" s="9"/>
    </row>
    <row r="34" spans="1:255" customFormat="1">
      <c r="A34" s="20" t="s">
        <v>834</v>
      </c>
      <c r="B34" s="20" t="s">
        <v>835</v>
      </c>
      <c r="C34" s="22" t="s">
        <v>184</v>
      </c>
      <c r="D34" s="22" t="s">
        <v>836</v>
      </c>
      <c r="E34" s="29" t="s">
        <v>837</v>
      </c>
      <c r="F34" s="29" t="s">
        <v>838</v>
      </c>
      <c r="G34" s="29"/>
      <c r="H34" s="29" t="s">
        <v>50</v>
      </c>
      <c r="I34" s="36" t="s">
        <v>145</v>
      </c>
      <c r="J34" s="29" t="s">
        <v>839</v>
      </c>
      <c r="K34" s="35" t="s">
        <v>51</v>
      </c>
      <c r="L34" s="7" t="s">
        <v>52</v>
      </c>
      <c r="M34" s="41" t="s">
        <v>840</v>
      </c>
      <c r="N34" s="9"/>
      <c r="O34" s="10"/>
      <c r="P34" s="10"/>
      <c r="Q34" s="10"/>
      <c r="R34" s="10"/>
      <c r="S34" s="10"/>
      <c r="T34" s="10"/>
      <c r="U34" s="10"/>
      <c r="V34" s="10"/>
      <c r="W34" s="10"/>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4"/>
      <c r="ID34" s="4"/>
      <c r="IE34" s="4"/>
      <c r="IF34" s="4"/>
      <c r="IG34" s="4"/>
      <c r="IH34" s="4"/>
      <c r="II34" s="4"/>
      <c r="IJ34" s="4"/>
      <c r="IK34" s="4"/>
      <c r="IL34" s="4"/>
      <c r="IM34" s="4"/>
      <c r="IN34" s="4"/>
      <c r="IO34" s="4"/>
      <c r="IP34" s="4"/>
      <c r="IQ34" s="4"/>
      <c r="IR34" s="4"/>
      <c r="IS34" s="4"/>
      <c r="IT34" s="9"/>
      <c r="IU34" s="9"/>
    </row>
    <row r="35" spans="1:255" customFormat="1">
      <c r="A35" s="20" t="s">
        <v>841</v>
      </c>
      <c r="B35" s="20" t="s">
        <v>842</v>
      </c>
      <c r="C35" s="22" t="s">
        <v>193</v>
      </c>
      <c r="D35" s="22" t="s">
        <v>843</v>
      </c>
      <c r="E35" s="29" t="s">
        <v>844</v>
      </c>
      <c r="F35" s="29" t="s">
        <v>845</v>
      </c>
      <c r="G35" s="29"/>
      <c r="H35" s="29" t="s">
        <v>50</v>
      </c>
      <c r="I35" s="36" t="s">
        <v>145</v>
      </c>
      <c r="J35" s="29" t="s">
        <v>846</v>
      </c>
      <c r="K35" s="35" t="s">
        <v>51</v>
      </c>
      <c r="L35" s="7" t="s">
        <v>52</v>
      </c>
      <c r="M35" s="41" t="s">
        <v>847</v>
      </c>
      <c r="N35" s="9"/>
      <c r="O35" s="10"/>
      <c r="P35" s="10"/>
      <c r="Q35" s="10"/>
      <c r="R35" s="10"/>
      <c r="S35" s="10"/>
      <c r="T35" s="10"/>
      <c r="U35" s="10"/>
      <c r="V35" s="10"/>
      <c r="W35" s="10"/>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4"/>
      <c r="ID35" s="4"/>
      <c r="IE35" s="4"/>
      <c r="IF35" s="4"/>
      <c r="IG35" s="4"/>
      <c r="IH35" s="4"/>
      <c r="II35" s="4"/>
      <c r="IJ35" s="4"/>
      <c r="IK35" s="4"/>
      <c r="IL35" s="4"/>
      <c r="IM35" s="4"/>
      <c r="IN35" s="4"/>
      <c r="IO35" s="4"/>
      <c r="IP35" s="4"/>
      <c r="IQ35" s="4"/>
      <c r="IR35" s="4"/>
      <c r="IS35" s="4"/>
      <c r="IT35" s="9"/>
      <c r="IU35" s="9"/>
    </row>
    <row r="36" spans="1:255" customFormat="1">
      <c r="A36" s="15" t="s">
        <v>848</v>
      </c>
      <c r="B36" s="15" t="s">
        <v>849</v>
      </c>
      <c r="C36" s="22" t="s">
        <v>202</v>
      </c>
      <c r="D36" s="22" t="s">
        <v>850</v>
      </c>
      <c r="E36" s="21" t="s">
        <v>851</v>
      </c>
      <c r="F36" s="21" t="s">
        <v>852</v>
      </c>
      <c r="G36" s="29"/>
      <c r="H36" s="29" t="s">
        <v>50</v>
      </c>
      <c r="I36" s="29" t="s">
        <v>49</v>
      </c>
      <c r="J36" s="29" t="s">
        <v>167</v>
      </c>
      <c r="K36" s="34" t="s">
        <v>133</v>
      </c>
      <c r="L36" s="7" t="s">
        <v>52</v>
      </c>
      <c r="M36" s="8" t="s">
        <v>853</v>
      </c>
      <c r="N36" s="9"/>
      <c r="O36" s="10"/>
      <c r="P36" s="10"/>
      <c r="Q36" s="10"/>
      <c r="R36" s="10"/>
      <c r="S36" s="10"/>
      <c r="T36" s="10"/>
      <c r="U36" s="10"/>
      <c r="V36" s="10"/>
      <c r="W36" s="10"/>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4"/>
      <c r="ID36" s="4"/>
      <c r="IE36" s="4"/>
      <c r="IF36" s="4"/>
      <c r="IG36" s="4"/>
      <c r="IH36" s="4"/>
      <c r="II36" s="4"/>
      <c r="IJ36" s="4"/>
      <c r="IK36" s="4"/>
      <c r="IL36" s="4"/>
      <c r="IM36" s="4"/>
      <c r="IN36" s="4"/>
      <c r="IO36" s="4"/>
      <c r="IP36" s="4"/>
      <c r="IQ36" s="4"/>
      <c r="IR36" s="4"/>
      <c r="IS36" s="4"/>
      <c r="IT36" s="9"/>
      <c r="IU36" s="9"/>
    </row>
    <row r="37" spans="1:255" customFormat="1">
      <c r="A37" s="15" t="s">
        <v>854</v>
      </c>
      <c r="B37" s="15" t="s">
        <v>855</v>
      </c>
      <c r="C37" s="22" t="s">
        <v>212</v>
      </c>
      <c r="D37" s="22" t="s">
        <v>82</v>
      </c>
      <c r="E37" s="21" t="s">
        <v>856</v>
      </c>
      <c r="F37" s="21" t="s">
        <v>857</v>
      </c>
      <c r="G37" s="29"/>
      <c r="H37" s="29" t="s">
        <v>50</v>
      </c>
      <c r="I37" s="29" t="s">
        <v>49</v>
      </c>
      <c r="J37" s="29" t="s">
        <v>167</v>
      </c>
      <c r="K37" s="34" t="s">
        <v>133</v>
      </c>
      <c r="L37" s="7" t="s">
        <v>52</v>
      </c>
      <c r="M37" s="8" t="s">
        <v>853</v>
      </c>
      <c r="N37" s="9"/>
      <c r="O37" s="10"/>
      <c r="P37" s="10"/>
      <c r="Q37" s="10"/>
      <c r="R37" s="10"/>
      <c r="S37" s="10"/>
      <c r="T37" s="10"/>
      <c r="U37" s="10"/>
      <c r="V37" s="10"/>
      <c r="W37" s="10"/>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4"/>
      <c r="ID37" s="4"/>
      <c r="IE37" s="4"/>
      <c r="IF37" s="4"/>
      <c r="IG37" s="4"/>
      <c r="IH37" s="4"/>
      <c r="II37" s="4"/>
      <c r="IJ37" s="4"/>
      <c r="IK37" s="4"/>
      <c r="IL37" s="4"/>
      <c r="IM37" s="4"/>
      <c r="IN37" s="4"/>
      <c r="IO37" s="4"/>
      <c r="IP37" s="4"/>
      <c r="IQ37" s="4"/>
      <c r="IR37" s="4"/>
      <c r="IS37" s="4"/>
      <c r="IT37" s="9"/>
      <c r="IU37" s="9"/>
    </row>
    <row r="38" spans="1:255" customFormat="1">
      <c r="A38" s="15" t="s">
        <v>858</v>
      </c>
      <c r="B38" s="15" t="s">
        <v>859</v>
      </c>
      <c r="C38" s="22" t="s">
        <v>222</v>
      </c>
      <c r="D38" s="22" t="s">
        <v>83</v>
      </c>
      <c r="E38" s="21" t="s">
        <v>860</v>
      </c>
      <c r="F38" s="21" t="s">
        <v>861</v>
      </c>
      <c r="G38" s="29"/>
      <c r="H38" s="29" t="s">
        <v>50</v>
      </c>
      <c r="I38" s="29" t="s">
        <v>49</v>
      </c>
      <c r="J38" s="29" t="s">
        <v>167</v>
      </c>
      <c r="K38" s="34" t="s">
        <v>133</v>
      </c>
      <c r="L38" s="7" t="s">
        <v>52</v>
      </c>
      <c r="M38" s="8" t="s">
        <v>853</v>
      </c>
      <c r="N38" s="9"/>
      <c r="O38" s="10"/>
      <c r="P38" s="10"/>
      <c r="Q38" s="10"/>
      <c r="R38" s="10"/>
      <c r="S38" s="10"/>
      <c r="T38" s="10"/>
      <c r="U38" s="10"/>
      <c r="V38" s="10"/>
      <c r="W38" s="10"/>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4"/>
      <c r="ID38" s="4"/>
      <c r="IE38" s="4"/>
      <c r="IF38" s="4"/>
      <c r="IG38" s="4"/>
      <c r="IH38" s="4"/>
      <c r="II38" s="4"/>
      <c r="IJ38" s="4"/>
      <c r="IK38" s="4"/>
      <c r="IL38" s="4"/>
      <c r="IM38" s="4"/>
      <c r="IN38" s="4"/>
      <c r="IO38" s="4"/>
      <c r="IP38" s="4"/>
      <c r="IQ38" s="4"/>
      <c r="IR38" s="4"/>
      <c r="IS38" s="4"/>
      <c r="IT38" s="9"/>
      <c r="IU38" s="9"/>
    </row>
    <row r="39" spans="1:255" s="2" customFormat="1">
      <c r="A39" s="15" t="s">
        <v>862</v>
      </c>
      <c r="B39" s="15" t="s">
        <v>863</v>
      </c>
      <c r="C39" s="22" t="s">
        <v>232</v>
      </c>
      <c r="D39" s="22" t="s">
        <v>84</v>
      </c>
      <c r="E39" s="21" t="s">
        <v>864</v>
      </c>
      <c r="F39" s="21" t="s">
        <v>213</v>
      </c>
      <c r="G39" s="29"/>
      <c r="H39" s="29" t="s">
        <v>50</v>
      </c>
      <c r="I39" s="29" t="s">
        <v>49</v>
      </c>
      <c r="J39" s="21" t="s">
        <v>215</v>
      </c>
      <c r="K39" s="35" t="s">
        <v>51</v>
      </c>
      <c r="L39" s="7" t="s">
        <v>52</v>
      </c>
      <c r="M39" s="8" t="s">
        <v>216</v>
      </c>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row>
    <row r="40" spans="1:255" s="2" customFormat="1">
      <c r="A40" s="15" t="s">
        <v>865</v>
      </c>
      <c r="B40" s="15" t="s">
        <v>866</v>
      </c>
      <c r="C40" s="22" t="s">
        <v>241</v>
      </c>
      <c r="D40" s="22" t="s">
        <v>85</v>
      </c>
      <c r="E40" s="21" t="s">
        <v>285</v>
      </c>
      <c r="F40" s="21" t="s">
        <v>867</v>
      </c>
      <c r="G40" s="29"/>
      <c r="H40" s="29" t="s">
        <v>50</v>
      </c>
      <c r="I40" s="29" t="s">
        <v>49</v>
      </c>
      <c r="J40" s="15" t="s">
        <v>27</v>
      </c>
      <c r="K40" s="35" t="s">
        <v>51</v>
      </c>
      <c r="L40" s="7" t="s">
        <v>52</v>
      </c>
      <c r="M40" s="8" t="s">
        <v>27</v>
      </c>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row>
    <row r="41" spans="1:255" s="2" customFormat="1">
      <c r="A41" s="15" t="s">
        <v>868</v>
      </c>
      <c r="B41" s="15" t="s">
        <v>869</v>
      </c>
      <c r="C41" s="22" t="s">
        <v>251</v>
      </c>
      <c r="D41" s="22" t="s">
        <v>86</v>
      </c>
      <c r="E41" s="21" t="s">
        <v>870</v>
      </c>
      <c r="F41" s="21" t="s">
        <v>871</v>
      </c>
      <c r="G41" s="29"/>
      <c r="H41" s="29" t="s">
        <v>50</v>
      </c>
      <c r="I41" s="21" t="s">
        <v>872</v>
      </c>
      <c r="J41" s="21" t="s">
        <v>235</v>
      </c>
      <c r="K41" s="35" t="s">
        <v>51</v>
      </c>
      <c r="L41" s="7" t="s">
        <v>52</v>
      </c>
      <c r="M41" s="41" t="s">
        <v>206</v>
      </c>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row>
    <row r="42" spans="1:255" customFormat="1">
      <c r="A42" s="15" t="s">
        <v>873</v>
      </c>
      <c r="B42" s="15" t="s">
        <v>874</v>
      </c>
      <c r="C42" s="22" t="s">
        <v>262</v>
      </c>
      <c r="D42" s="22" t="s">
        <v>92</v>
      </c>
      <c r="E42" s="21" t="s">
        <v>243</v>
      </c>
      <c r="F42" s="21" t="s">
        <v>875</v>
      </c>
      <c r="G42" s="29"/>
      <c r="H42" s="29" t="s">
        <v>50</v>
      </c>
      <c r="I42" s="21" t="s">
        <v>872</v>
      </c>
      <c r="J42" s="21" t="s">
        <v>244</v>
      </c>
      <c r="K42" s="35" t="s">
        <v>51</v>
      </c>
      <c r="L42" s="7" t="s">
        <v>52</v>
      </c>
      <c r="M42" s="8" t="s">
        <v>245</v>
      </c>
      <c r="N42" s="9"/>
      <c r="O42" s="10"/>
      <c r="P42" s="10"/>
      <c r="Q42" s="10"/>
      <c r="R42" s="10"/>
      <c r="S42" s="10"/>
      <c r="T42" s="10"/>
      <c r="U42" s="10"/>
      <c r="V42" s="10"/>
      <c r="W42" s="10"/>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4"/>
      <c r="ID42" s="4"/>
      <c r="IE42" s="4"/>
      <c r="IF42" s="4"/>
      <c r="IG42" s="4"/>
      <c r="IH42" s="4"/>
      <c r="II42" s="4"/>
      <c r="IJ42" s="4"/>
      <c r="IK42" s="4"/>
      <c r="IL42" s="4"/>
      <c r="IM42" s="4"/>
      <c r="IN42" s="4"/>
      <c r="IO42" s="4"/>
      <c r="IP42" s="4"/>
      <c r="IQ42" s="4"/>
      <c r="IR42" s="4"/>
      <c r="IS42" s="4"/>
      <c r="IT42" s="9"/>
      <c r="IU42" s="9"/>
    </row>
    <row r="43" spans="1:255" customFormat="1">
      <c r="A43" s="15" t="s">
        <v>876</v>
      </c>
      <c r="B43" s="15" t="s">
        <v>877</v>
      </c>
      <c r="C43" s="22" t="s">
        <v>273</v>
      </c>
      <c r="D43" s="22" t="s">
        <v>93</v>
      </c>
      <c r="E43" s="21" t="s">
        <v>253</v>
      </c>
      <c r="F43" s="21" t="s">
        <v>878</v>
      </c>
      <c r="G43" s="29"/>
      <c r="H43" s="29" t="s">
        <v>50</v>
      </c>
      <c r="I43" s="21" t="s">
        <v>872</v>
      </c>
      <c r="J43" s="21" t="s">
        <v>254</v>
      </c>
      <c r="K43" s="35" t="s">
        <v>51</v>
      </c>
      <c r="L43" s="7" t="s">
        <v>52</v>
      </c>
      <c r="M43" s="8" t="s">
        <v>255</v>
      </c>
      <c r="N43" s="9"/>
      <c r="O43" s="10"/>
      <c r="P43" s="10"/>
      <c r="Q43" s="10"/>
      <c r="R43" s="10"/>
      <c r="S43" s="10"/>
      <c r="T43" s="10"/>
      <c r="U43" s="10"/>
      <c r="V43" s="10"/>
      <c r="W43" s="10"/>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4"/>
      <c r="ID43" s="4"/>
      <c r="IE43" s="4"/>
      <c r="IF43" s="4"/>
      <c r="IG43" s="4"/>
      <c r="IH43" s="4"/>
      <c r="II43" s="4"/>
      <c r="IJ43" s="4"/>
      <c r="IK43" s="4"/>
      <c r="IL43" s="4"/>
      <c r="IM43" s="4"/>
      <c r="IN43" s="4"/>
      <c r="IO43" s="4"/>
      <c r="IP43" s="4"/>
      <c r="IQ43" s="4"/>
      <c r="IR43" s="4"/>
      <c r="IS43" s="4"/>
      <c r="IT43" s="9"/>
      <c r="IU43" s="9"/>
    </row>
    <row r="44" spans="1:255" customFormat="1">
      <c r="A44" s="15" t="s">
        <v>879</v>
      </c>
      <c r="B44" s="15" t="s">
        <v>879</v>
      </c>
      <c r="C44" s="22" t="s">
        <v>283</v>
      </c>
      <c r="D44" s="22" t="s">
        <v>94</v>
      </c>
      <c r="E44" s="21" t="s">
        <v>880</v>
      </c>
      <c r="F44" s="21" t="s">
        <v>131</v>
      </c>
      <c r="G44" s="29"/>
      <c r="H44" s="29"/>
      <c r="I44" s="29" t="s">
        <v>49</v>
      </c>
      <c r="J44" s="21" t="s">
        <v>134</v>
      </c>
      <c r="K44" s="34" t="s">
        <v>133</v>
      </c>
      <c r="L44" s="7" t="s">
        <v>52</v>
      </c>
      <c r="M44" s="41" t="s">
        <v>135</v>
      </c>
      <c r="N44" s="9"/>
      <c r="O44" s="10"/>
      <c r="P44" s="10"/>
      <c r="Q44" s="10"/>
      <c r="R44" s="10"/>
      <c r="S44" s="10"/>
      <c r="T44" s="10"/>
      <c r="U44" s="10"/>
      <c r="V44" s="10"/>
      <c r="W44" s="10"/>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4"/>
      <c r="ID44" s="4"/>
      <c r="IE44" s="4"/>
      <c r="IF44" s="4"/>
      <c r="IG44" s="4"/>
      <c r="IH44" s="4"/>
      <c r="II44" s="4"/>
      <c r="IJ44" s="4"/>
      <c r="IK44" s="4"/>
      <c r="IL44" s="4"/>
      <c r="IM44" s="4"/>
      <c r="IN44" s="4"/>
      <c r="IO44" s="4"/>
      <c r="IP44" s="4"/>
      <c r="IQ44" s="4"/>
      <c r="IR44" s="4"/>
      <c r="IS44" s="4"/>
      <c r="IT44" s="9"/>
      <c r="IU44" s="9"/>
    </row>
    <row r="45" spans="1:255" customFormat="1">
      <c r="A45" s="15" t="s">
        <v>881</v>
      </c>
      <c r="B45" s="15" t="s">
        <v>881</v>
      </c>
      <c r="C45" s="22" t="s">
        <v>291</v>
      </c>
      <c r="D45" s="22" t="s">
        <v>95</v>
      </c>
      <c r="E45" s="21" t="s">
        <v>882</v>
      </c>
      <c r="F45" s="21" t="s">
        <v>156</v>
      </c>
      <c r="G45" s="29"/>
      <c r="H45" s="29" t="s">
        <v>50</v>
      </c>
      <c r="I45" s="36" t="s">
        <v>145</v>
      </c>
      <c r="J45" s="29" t="s">
        <v>883</v>
      </c>
      <c r="K45" s="35" t="s">
        <v>51</v>
      </c>
      <c r="L45" s="7" t="s">
        <v>52</v>
      </c>
      <c r="M45" s="41" t="s">
        <v>159</v>
      </c>
      <c r="N45" s="9"/>
      <c r="O45" s="10"/>
      <c r="P45" s="10"/>
      <c r="Q45" s="10"/>
      <c r="R45" s="10"/>
      <c r="S45" s="10"/>
      <c r="T45" s="10"/>
      <c r="U45" s="10"/>
      <c r="V45" s="10"/>
      <c r="W45" s="10"/>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4"/>
      <c r="ID45" s="4"/>
      <c r="IE45" s="4"/>
      <c r="IF45" s="4"/>
      <c r="IG45" s="4"/>
      <c r="IH45" s="4"/>
      <c r="II45" s="4"/>
      <c r="IJ45" s="4"/>
      <c r="IK45" s="4"/>
      <c r="IL45" s="4"/>
      <c r="IM45" s="4"/>
      <c r="IN45" s="4"/>
      <c r="IO45" s="4"/>
      <c r="IP45" s="4"/>
      <c r="IQ45" s="4"/>
      <c r="IR45" s="4"/>
      <c r="IS45" s="4"/>
      <c r="IT45" s="9"/>
      <c r="IU45" s="9"/>
    </row>
    <row r="46" spans="1:255" customFormat="1">
      <c r="A46" s="15" t="s">
        <v>884</v>
      </c>
      <c r="B46" s="15" t="s">
        <v>885</v>
      </c>
      <c r="C46" s="22" t="s">
        <v>301</v>
      </c>
      <c r="D46" s="22" t="s">
        <v>96</v>
      </c>
      <c r="E46" s="21" t="s">
        <v>886</v>
      </c>
      <c r="F46" s="21" t="s">
        <v>175</v>
      </c>
      <c r="G46" s="21"/>
      <c r="H46" s="29" t="s">
        <v>50</v>
      </c>
      <c r="I46" s="29" t="s">
        <v>49</v>
      </c>
      <c r="J46" s="21" t="s">
        <v>177</v>
      </c>
      <c r="K46" s="35" t="s">
        <v>51</v>
      </c>
      <c r="L46" s="7" t="s">
        <v>52</v>
      </c>
      <c r="M46" s="21" t="s">
        <v>177</v>
      </c>
      <c r="N46" s="9"/>
      <c r="O46" s="10"/>
      <c r="P46" s="10"/>
      <c r="Q46" s="10"/>
      <c r="R46" s="10"/>
      <c r="S46" s="10"/>
      <c r="T46" s="10"/>
      <c r="U46" s="10"/>
      <c r="V46" s="10"/>
      <c r="W46" s="10"/>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4"/>
      <c r="ID46" s="4"/>
      <c r="IE46" s="4"/>
      <c r="IF46" s="4"/>
      <c r="IG46" s="4"/>
      <c r="IH46" s="4"/>
      <c r="II46" s="4"/>
      <c r="IJ46" s="4"/>
      <c r="IK46" s="4"/>
      <c r="IL46" s="4"/>
      <c r="IM46" s="4"/>
      <c r="IN46" s="4"/>
      <c r="IO46" s="4"/>
      <c r="IP46" s="4"/>
      <c r="IQ46" s="4"/>
      <c r="IR46" s="4"/>
      <c r="IS46" s="4"/>
      <c r="IT46" s="9"/>
      <c r="IU46" s="9"/>
    </row>
    <row r="47" spans="1:255" customFormat="1">
      <c r="A47" s="15" t="s">
        <v>887</v>
      </c>
      <c r="B47" s="15" t="s">
        <v>888</v>
      </c>
      <c r="C47" s="22" t="s">
        <v>310</v>
      </c>
      <c r="D47" s="22" t="s">
        <v>889</v>
      </c>
      <c r="E47" s="21" t="s">
        <v>195</v>
      </c>
      <c r="F47" s="21" t="s">
        <v>890</v>
      </c>
      <c r="G47" s="29"/>
      <c r="H47" s="29" t="s">
        <v>50</v>
      </c>
      <c r="I47" s="29" t="s">
        <v>49</v>
      </c>
      <c r="J47" s="20" t="s">
        <v>27</v>
      </c>
      <c r="K47" s="35" t="s">
        <v>51</v>
      </c>
      <c r="L47" s="7" t="s">
        <v>52</v>
      </c>
      <c r="M47" s="8" t="s">
        <v>27</v>
      </c>
      <c r="N47" s="9"/>
      <c r="O47" s="10"/>
      <c r="P47" s="10"/>
      <c r="Q47" s="10"/>
      <c r="R47" s="10"/>
      <c r="S47" s="10"/>
      <c r="T47" s="10"/>
      <c r="U47" s="10"/>
      <c r="V47" s="10"/>
      <c r="W47" s="10"/>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4"/>
      <c r="ID47" s="4"/>
      <c r="IE47" s="4"/>
      <c r="IF47" s="4"/>
      <c r="IG47" s="4"/>
      <c r="IH47" s="4"/>
      <c r="II47" s="4"/>
      <c r="IJ47" s="4"/>
      <c r="IK47" s="4"/>
      <c r="IL47" s="4"/>
      <c r="IM47" s="4"/>
      <c r="IN47" s="4"/>
      <c r="IO47" s="4"/>
      <c r="IP47" s="4"/>
      <c r="IQ47" s="4"/>
      <c r="IR47" s="4"/>
      <c r="IS47" s="4"/>
      <c r="IT47" s="9"/>
      <c r="IU47" s="9"/>
    </row>
    <row r="48" spans="1:255" customFormat="1">
      <c r="A48" s="15" t="s">
        <v>891</v>
      </c>
      <c r="B48" s="15" t="s">
        <v>892</v>
      </c>
      <c r="C48" s="22" t="s">
        <v>319</v>
      </c>
      <c r="D48" s="22" t="s">
        <v>893</v>
      </c>
      <c r="E48" s="21" t="s">
        <v>204</v>
      </c>
      <c r="F48" s="21" t="s">
        <v>894</v>
      </c>
      <c r="G48" s="29"/>
      <c r="H48" s="29" t="s">
        <v>50</v>
      </c>
      <c r="I48" s="29" t="s">
        <v>49</v>
      </c>
      <c r="J48" s="21" t="s">
        <v>205</v>
      </c>
      <c r="K48" s="35" t="s">
        <v>51</v>
      </c>
      <c r="L48" s="7" t="s">
        <v>52</v>
      </c>
      <c r="M48" s="41" t="s">
        <v>206</v>
      </c>
      <c r="N48" s="9"/>
      <c r="O48" s="10"/>
      <c r="P48" s="10"/>
      <c r="Q48" s="10"/>
      <c r="R48" s="10"/>
      <c r="S48" s="10"/>
      <c r="T48" s="10"/>
      <c r="U48" s="10"/>
      <c r="V48" s="10"/>
      <c r="W48" s="10"/>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4"/>
      <c r="ID48" s="4"/>
      <c r="IE48" s="4"/>
      <c r="IF48" s="4"/>
      <c r="IG48" s="4"/>
      <c r="IH48" s="4"/>
      <c r="II48" s="4"/>
      <c r="IJ48" s="4"/>
      <c r="IK48" s="4"/>
      <c r="IL48" s="4"/>
      <c r="IM48" s="4"/>
      <c r="IN48" s="4"/>
      <c r="IO48" s="4"/>
      <c r="IP48" s="4"/>
      <c r="IQ48" s="4"/>
      <c r="IR48" s="4"/>
      <c r="IS48" s="4"/>
      <c r="IT48" s="9"/>
      <c r="IU48" s="9"/>
    </row>
    <row r="49" spans="1:255" s="2" customFormat="1">
      <c r="A49" s="15" t="s">
        <v>895</v>
      </c>
      <c r="B49" s="15" t="s">
        <v>896</v>
      </c>
      <c r="C49" s="22" t="s">
        <v>329</v>
      </c>
      <c r="D49" s="22" t="s">
        <v>897</v>
      </c>
      <c r="E49" s="21" t="s">
        <v>898</v>
      </c>
      <c r="F49" s="21" t="s">
        <v>292</v>
      </c>
      <c r="G49" s="29"/>
      <c r="H49" s="29" t="s">
        <v>50</v>
      </c>
      <c r="I49" s="29" t="s">
        <v>49</v>
      </c>
      <c r="J49" s="21" t="s">
        <v>294</v>
      </c>
      <c r="K49" s="35" t="s">
        <v>51</v>
      </c>
      <c r="L49" s="7" t="s">
        <v>52</v>
      </c>
      <c r="M49" s="41" t="s">
        <v>295</v>
      </c>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row>
    <row r="50" spans="1:255" customFormat="1">
      <c r="A50" s="15" t="s">
        <v>899</v>
      </c>
      <c r="B50" s="15" t="s">
        <v>900</v>
      </c>
      <c r="C50" s="22" t="s">
        <v>338</v>
      </c>
      <c r="D50" s="22" t="s">
        <v>901</v>
      </c>
      <c r="E50" s="21" t="s">
        <v>303</v>
      </c>
      <c r="F50" s="21" t="s">
        <v>902</v>
      </c>
      <c r="G50" s="29"/>
      <c r="H50" s="29" t="s">
        <v>50</v>
      </c>
      <c r="I50" s="29" t="s">
        <v>49</v>
      </c>
      <c r="J50" s="8" t="s">
        <v>304</v>
      </c>
      <c r="K50" s="35" t="s">
        <v>51</v>
      </c>
      <c r="L50" s="7" t="s">
        <v>52</v>
      </c>
      <c r="M50" s="8" t="s">
        <v>304</v>
      </c>
      <c r="N50" s="9"/>
      <c r="O50" s="10"/>
      <c r="P50" s="10"/>
      <c r="Q50" s="10"/>
      <c r="R50" s="10"/>
      <c r="S50" s="10"/>
      <c r="T50" s="10"/>
      <c r="U50" s="10"/>
      <c r="V50" s="10"/>
      <c r="W50" s="10"/>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4"/>
      <c r="ID50" s="4"/>
      <c r="IE50" s="4"/>
      <c r="IF50" s="4"/>
      <c r="IG50" s="4"/>
      <c r="IH50" s="4"/>
      <c r="II50" s="4"/>
      <c r="IJ50" s="4"/>
      <c r="IK50" s="4"/>
      <c r="IL50" s="4"/>
      <c r="IM50" s="4"/>
      <c r="IN50" s="4"/>
      <c r="IO50" s="4"/>
      <c r="IP50" s="4"/>
      <c r="IQ50" s="4"/>
      <c r="IR50" s="4"/>
      <c r="IS50" s="4"/>
      <c r="IT50" s="9"/>
      <c r="IU50" s="9"/>
    </row>
    <row r="51" spans="1:255" s="2" customFormat="1">
      <c r="A51" s="20" t="s">
        <v>903</v>
      </c>
      <c r="B51" s="20" t="s">
        <v>904</v>
      </c>
      <c r="C51" s="22" t="s">
        <v>348</v>
      </c>
      <c r="D51" s="22" t="s">
        <v>905</v>
      </c>
      <c r="E51" s="21" t="s">
        <v>906</v>
      </c>
      <c r="F51" s="21" t="s">
        <v>274</v>
      </c>
      <c r="G51" s="29"/>
      <c r="H51" s="29" t="s">
        <v>50</v>
      </c>
      <c r="I51" s="29" t="s">
        <v>49</v>
      </c>
      <c r="J51" s="21" t="s">
        <v>276</v>
      </c>
      <c r="K51" s="35" t="s">
        <v>51</v>
      </c>
      <c r="L51" s="7" t="s">
        <v>52</v>
      </c>
      <c r="M51" s="41" t="s">
        <v>277</v>
      </c>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row>
    <row r="52" spans="1:255" s="3" customFormat="1" ht="12">
      <c r="A52" s="23" t="s">
        <v>907</v>
      </c>
      <c r="B52" s="23" t="s">
        <v>908</v>
      </c>
      <c r="C52" s="22" t="s">
        <v>358</v>
      </c>
      <c r="D52" s="22" t="s">
        <v>909</v>
      </c>
      <c r="E52" s="30" t="s">
        <v>264</v>
      </c>
      <c r="F52" s="30" t="s">
        <v>910</v>
      </c>
      <c r="G52" s="29"/>
      <c r="H52" s="29" t="s">
        <v>50</v>
      </c>
      <c r="I52" s="29" t="s">
        <v>49</v>
      </c>
      <c r="J52" s="21" t="s">
        <v>265</v>
      </c>
      <c r="K52" s="35" t="s">
        <v>51</v>
      </c>
      <c r="L52" s="7" t="s">
        <v>52</v>
      </c>
      <c r="M52" s="8" t="s">
        <v>266</v>
      </c>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row>
    <row r="53" spans="1:255" s="2" customFormat="1">
      <c r="A53" s="23" t="s">
        <v>911</v>
      </c>
      <c r="B53" s="23" t="s">
        <v>912</v>
      </c>
      <c r="C53" s="22" t="s">
        <v>367</v>
      </c>
      <c r="D53" s="22" t="s">
        <v>105</v>
      </c>
      <c r="E53" s="30" t="s">
        <v>913</v>
      </c>
      <c r="F53" s="30" t="s">
        <v>914</v>
      </c>
      <c r="G53" s="29"/>
      <c r="H53" s="29" t="s">
        <v>50</v>
      </c>
      <c r="I53" s="29" t="s">
        <v>49</v>
      </c>
      <c r="J53" s="21" t="s">
        <v>915</v>
      </c>
      <c r="K53" s="35" t="s">
        <v>51</v>
      </c>
      <c r="L53" s="7" t="s">
        <v>52</v>
      </c>
      <c r="M53" s="21" t="s">
        <v>915</v>
      </c>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row>
    <row r="54" spans="1:255" s="2" customFormat="1">
      <c r="A54" s="23" t="s">
        <v>916</v>
      </c>
      <c r="B54" s="23" t="s">
        <v>917</v>
      </c>
      <c r="C54" s="22" t="s">
        <v>373</v>
      </c>
      <c r="D54" s="22" t="s">
        <v>106</v>
      </c>
      <c r="E54" s="30" t="s">
        <v>918</v>
      </c>
      <c r="F54" s="30" t="s">
        <v>919</v>
      </c>
      <c r="G54" s="29"/>
      <c r="H54" s="29" t="s">
        <v>50</v>
      </c>
      <c r="I54" s="29" t="s">
        <v>49</v>
      </c>
      <c r="J54" s="21" t="s">
        <v>920</v>
      </c>
      <c r="K54" s="35" t="s">
        <v>51</v>
      </c>
      <c r="L54" s="7" t="s">
        <v>52</v>
      </c>
      <c r="M54" s="21" t="s">
        <v>920</v>
      </c>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row>
    <row r="55" spans="1:255" s="2" customFormat="1">
      <c r="A55" s="23" t="s">
        <v>921</v>
      </c>
      <c r="B55" s="23" t="s">
        <v>922</v>
      </c>
      <c r="C55" s="22" t="s">
        <v>379</v>
      </c>
      <c r="D55" s="22" t="s">
        <v>107</v>
      </c>
      <c r="E55" s="30" t="s">
        <v>923</v>
      </c>
      <c r="F55" s="30" t="s">
        <v>924</v>
      </c>
      <c r="G55" s="29"/>
      <c r="H55" s="29" t="s">
        <v>50</v>
      </c>
      <c r="I55" s="29" t="s">
        <v>49</v>
      </c>
      <c r="J55" s="21" t="s">
        <v>925</v>
      </c>
      <c r="K55" s="35" t="s">
        <v>51</v>
      </c>
      <c r="L55" s="7" t="s">
        <v>52</v>
      </c>
      <c r="M55" s="21" t="s">
        <v>925</v>
      </c>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row>
    <row r="56" spans="1:255" s="2" customFormat="1">
      <c r="A56" s="15" t="s">
        <v>926</v>
      </c>
      <c r="B56" s="15" t="s">
        <v>927</v>
      </c>
      <c r="C56" s="22" t="s">
        <v>385</v>
      </c>
      <c r="D56" s="22" t="s">
        <v>108</v>
      </c>
      <c r="E56" s="30" t="s">
        <v>928</v>
      </c>
      <c r="F56" s="21" t="s">
        <v>929</v>
      </c>
      <c r="G56" s="29"/>
      <c r="H56" s="29" t="s">
        <v>50</v>
      </c>
      <c r="I56" s="29" t="s">
        <v>49</v>
      </c>
      <c r="J56" s="21" t="s">
        <v>930</v>
      </c>
      <c r="K56" s="35" t="s">
        <v>51</v>
      </c>
      <c r="L56" s="7" t="s">
        <v>52</v>
      </c>
      <c r="M56" s="41" t="s">
        <v>931</v>
      </c>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row>
    <row r="57" spans="1:255" s="2" customFormat="1">
      <c r="A57" s="23" t="s">
        <v>932</v>
      </c>
      <c r="B57" s="23" t="s">
        <v>933</v>
      </c>
      <c r="C57" s="22" t="s">
        <v>391</v>
      </c>
      <c r="D57" s="22" t="s">
        <v>109</v>
      </c>
      <c r="E57" s="30" t="s">
        <v>934</v>
      </c>
      <c r="F57" s="21" t="s">
        <v>935</v>
      </c>
      <c r="G57" s="29"/>
      <c r="H57" s="29" t="s">
        <v>50</v>
      </c>
      <c r="I57" s="29" t="s">
        <v>49</v>
      </c>
      <c r="J57" s="21" t="s">
        <v>936</v>
      </c>
      <c r="K57" s="35" t="s">
        <v>51</v>
      </c>
      <c r="L57" s="7" t="s">
        <v>52</v>
      </c>
      <c r="M57" s="41" t="s">
        <v>937</v>
      </c>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row>
    <row r="58" spans="1:255" s="2" customFormat="1">
      <c r="A58" s="23" t="s">
        <v>938</v>
      </c>
      <c r="B58" s="23" t="s">
        <v>939</v>
      </c>
      <c r="C58" s="22" t="s">
        <v>397</v>
      </c>
      <c r="D58" s="22" t="s">
        <v>115</v>
      </c>
      <c r="E58" s="30" t="s">
        <v>940</v>
      </c>
      <c r="F58" s="30" t="s">
        <v>941</v>
      </c>
      <c r="G58" s="29"/>
      <c r="H58" s="29" t="s">
        <v>50</v>
      </c>
      <c r="I58" s="29" t="s">
        <v>49</v>
      </c>
      <c r="J58" s="21" t="s">
        <v>942</v>
      </c>
      <c r="K58" s="35" t="s">
        <v>51</v>
      </c>
      <c r="L58" s="7" t="s">
        <v>52</v>
      </c>
      <c r="M58" s="41" t="s">
        <v>943</v>
      </c>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row>
    <row r="59" spans="1:255" s="2" customFormat="1">
      <c r="A59" s="24" t="s">
        <v>944</v>
      </c>
      <c r="B59" s="24" t="s">
        <v>945</v>
      </c>
      <c r="C59" s="22" t="s">
        <v>403</v>
      </c>
      <c r="D59" s="22" t="s">
        <v>116</v>
      </c>
      <c r="E59" s="21" t="s">
        <v>946</v>
      </c>
      <c r="F59" s="31" t="s">
        <v>947</v>
      </c>
      <c r="G59" s="29"/>
      <c r="H59" s="29" t="s">
        <v>50</v>
      </c>
      <c r="I59" s="29" t="s">
        <v>49</v>
      </c>
      <c r="J59" s="29" t="s">
        <v>167</v>
      </c>
      <c r="K59" s="34" t="s">
        <v>133</v>
      </c>
      <c r="L59" s="7" t="s">
        <v>52</v>
      </c>
      <c r="M59" s="8" t="s">
        <v>168</v>
      </c>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row>
    <row r="60" spans="1:255" s="2" customFormat="1">
      <c r="A60" s="15" t="s">
        <v>948</v>
      </c>
      <c r="B60" s="15" t="s">
        <v>949</v>
      </c>
      <c r="C60" s="22" t="s">
        <v>409</v>
      </c>
      <c r="D60" s="22" t="s">
        <v>117</v>
      </c>
      <c r="E60" s="21" t="s">
        <v>340</v>
      </c>
      <c r="F60" s="21" t="s">
        <v>339</v>
      </c>
      <c r="G60" s="21"/>
      <c r="H60" s="29" t="s">
        <v>50</v>
      </c>
      <c r="I60" s="29" t="s">
        <v>49</v>
      </c>
      <c r="J60" s="21" t="s">
        <v>341</v>
      </c>
      <c r="K60" s="35" t="s">
        <v>51</v>
      </c>
      <c r="L60" s="7" t="s">
        <v>52</v>
      </c>
      <c r="M60" s="41" t="s">
        <v>342</v>
      </c>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row>
    <row r="61" spans="1:255" s="2" customFormat="1">
      <c r="A61" s="24" t="s">
        <v>349</v>
      </c>
      <c r="B61" s="24" t="s">
        <v>349</v>
      </c>
      <c r="C61" s="22" t="s">
        <v>950</v>
      </c>
      <c r="D61" s="22" t="s">
        <v>118</v>
      </c>
      <c r="E61" s="21" t="s">
        <v>951</v>
      </c>
      <c r="F61" s="31" t="s">
        <v>952</v>
      </c>
      <c r="G61" s="29"/>
      <c r="H61" s="29" t="s">
        <v>50</v>
      </c>
      <c r="I61" s="21" t="s">
        <v>953</v>
      </c>
      <c r="J61" s="21" t="s">
        <v>351</v>
      </c>
      <c r="K61" s="34" t="s">
        <v>133</v>
      </c>
      <c r="L61" s="7" t="s">
        <v>52</v>
      </c>
      <c r="M61" s="41" t="s">
        <v>352</v>
      </c>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row>
    <row r="62" spans="1:255" s="2" customFormat="1">
      <c r="A62" s="15" t="s">
        <v>954</v>
      </c>
      <c r="B62" s="15" t="s">
        <v>955</v>
      </c>
      <c r="C62" s="22" t="s">
        <v>956</v>
      </c>
      <c r="D62" s="22" t="s">
        <v>119</v>
      </c>
      <c r="E62" s="21" t="s">
        <v>957</v>
      </c>
      <c r="F62" s="21" t="s">
        <v>958</v>
      </c>
      <c r="G62" s="21" t="s">
        <v>959</v>
      </c>
      <c r="H62" s="29" t="s">
        <v>50</v>
      </c>
      <c r="I62" s="21" t="s">
        <v>27</v>
      </c>
      <c r="J62" s="15" t="s">
        <v>27</v>
      </c>
      <c r="K62" s="15" t="s">
        <v>27</v>
      </c>
      <c r="L62" s="7" t="s">
        <v>52</v>
      </c>
      <c r="M62" s="8" t="s">
        <v>27</v>
      </c>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row>
    <row r="63" spans="1:255" s="2" customFormat="1">
      <c r="A63" s="15" t="s">
        <v>960</v>
      </c>
      <c r="B63" s="15" t="s">
        <v>961</v>
      </c>
      <c r="C63" s="22" t="s">
        <v>962</v>
      </c>
      <c r="D63" s="22" t="s">
        <v>963</v>
      </c>
      <c r="E63" s="21" t="s">
        <v>964</v>
      </c>
      <c r="F63" s="21" t="s">
        <v>965</v>
      </c>
      <c r="G63" s="21" t="s">
        <v>959</v>
      </c>
      <c r="H63" s="29" t="s">
        <v>50</v>
      </c>
      <c r="I63" s="21" t="s">
        <v>27</v>
      </c>
      <c r="J63" s="15" t="s">
        <v>27</v>
      </c>
      <c r="K63" s="15" t="s">
        <v>27</v>
      </c>
      <c r="L63" s="7" t="s">
        <v>52</v>
      </c>
      <c r="M63" s="8" t="s">
        <v>27</v>
      </c>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row>
    <row r="64" spans="1:255" s="2" customFormat="1">
      <c r="A64" s="15" t="s">
        <v>966</v>
      </c>
      <c r="B64" s="15" t="s">
        <v>967</v>
      </c>
      <c r="C64" s="22" t="s">
        <v>968</v>
      </c>
      <c r="D64" s="22" t="s">
        <v>969</v>
      </c>
      <c r="E64" s="21" t="s">
        <v>970</v>
      </c>
      <c r="F64" s="21" t="s">
        <v>971</v>
      </c>
      <c r="G64" s="21" t="s">
        <v>959</v>
      </c>
      <c r="H64" s="29" t="s">
        <v>50</v>
      </c>
      <c r="I64" s="21" t="s">
        <v>27</v>
      </c>
      <c r="J64" s="15" t="s">
        <v>27</v>
      </c>
      <c r="K64" s="15" t="s">
        <v>27</v>
      </c>
      <c r="L64" s="7" t="s">
        <v>52</v>
      </c>
      <c r="M64" s="8" t="s">
        <v>27</v>
      </c>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row>
    <row r="65" spans="1:236" s="2" customFormat="1">
      <c r="A65" s="15" t="s">
        <v>767</v>
      </c>
      <c r="B65" s="15" t="s">
        <v>767</v>
      </c>
      <c r="C65" s="22" t="s">
        <v>972</v>
      </c>
      <c r="D65" s="22" t="s">
        <v>973</v>
      </c>
      <c r="E65" s="21" t="s">
        <v>360</v>
      </c>
      <c r="F65" s="21" t="s">
        <v>767</v>
      </c>
      <c r="G65" s="21" t="s">
        <v>959</v>
      </c>
      <c r="H65" s="29" t="s">
        <v>50</v>
      </c>
      <c r="I65" s="21" t="s">
        <v>27</v>
      </c>
      <c r="J65" s="15" t="s">
        <v>27</v>
      </c>
      <c r="K65" s="15" t="s">
        <v>27</v>
      </c>
      <c r="L65" s="7" t="s">
        <v>52</v>
      </c>
      <c r="M65" s="8" t="s">
        <v>27</v>
      </c>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row>
    <row r="66" spans="1:236" s="2" customFormat="1">
      <c r="A66" s="15" t="s">
        <v>767</v>
      </c>
      <c r="B66" s="15" t="s">
        <v>767</v>
      </c>
      <c r="C66" s="22" t="s">
        <v>974</v>
      </c>
      <c r="D66" s="22" t="s">
        <v>975</v>
      </c>
      <c r="E66" s="21" t="s">
        <v>360</v>
      </c>
      <c r="F66" s="21" t="s">
        <v>767</v>
      </c>
      <c r="G66" s="21" t="s">
        <v>959</v>
      </c>
      <c r="H66" s="29" t="s">
        <v>50</v>
      </c>
      <c r="I66" s="21" t="s">
        <v>27</v>
      </c>
      <c r="J66" s="15" t="s">
        <v>27</v>
      </c>
      <c r="K66" s="15" t="s">
        <v>27</v>
      </c>
      <c r="L66" s="7" t="s">
        <v>52</v>
      </c>
      <c r="M66" s="8" t="s">
        <v>27</v>
      </c>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row>
    <row r="67" spans="1:236" s="2" customFormat="1">
      <c r="A67" s="15" t="s">
        <v>767</v>
      </c>
      <c r="B67" s="15" t="s">
        <v>767</v>
      </c>
      <c r="C67" s="22" t="s">
        <v>976</v>
      </c>
      <c r="D67" s="22" t="s">
        <v>977</v>
      </c>
      <c r="E67" s="21" t="s">
        <v>360</v>
      </c>
      <c r="F67" s="21" t="s">
        <v>767</v>
      </c>
      <c r="G67" s="21" t="s">
        <v>959</v>
      </c>
      <c r="H67" s="29" t="s">
        <v>50</v>
      </c>
      <c r="I67" s="21" t="s">
        <v>27</v>
      </c>
      <c r="J67" s="15" t="s">
        <v>27</v>
      </c>
      <c r="K67" s="15" t="s">
        <v>27</v>
      </c>
      <c r="L67" s="7" t="s">
        <v>52</v>
      </c>
      <c r="M67" s="8" t="s">
        <v>27</v>
      </c>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row>
    <row r="68" spans="1:236" s="2" customFormat="1">
      <c r="A68" s="15" t="s">
        <v>767</v>
      </c>
      <c r="B68" s="15" t="s">
        <v>767</v>
      </c>
      <c r="C68" s="22" t="s">
        <v>978</v>
      </c>
      <c r="D68" s="22" t="s">
        <v>979</v>
      </c>
      <c r="E68" s="21" t="s">
        <v>360</v>
      </c>
      <c r="F68" s="21" t="s">
        <v>767</v>
      </c>
      <c r="G68" s="21" t="s">
        <v>959</v>
      </c>
      <c r="H68" s="29" t="s">
        <v>50</v>
      </c>
      <c r="I68" s="21" t="s">
        <v>27</v>
      </c>
      <c r="J68" s="15" t="s">
        <v>27</v>
      </c>
      <c r="K68" s="15" t="s">
        <v>27</v>
      </c>
      <c r="L68" s="7" t="s">
        <v>52</v>
      </c>
      <c r="M68" s="8" t="s">
        <v>27</v>
      </c>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row>
    <row r="69" spans="1:236" s="2" customFormat="1">
      <c r="A69" s="19" t="s">
        <v>980</v>
      </c>
      <c r="B69" s="19"/>
      <c r="C69" s="19"/>
      <c r="D69" s="19"/>
      <c r="E69" s="28"/>
      <c r="F69" s="28"/>
      <c r="G69" s="28"/>
      <c r="H69" s="28"/>
      <c r="I69" s="28"/>
      <c r="J69" s="28"/>
      <c r="K69" s="50"/>
      <c r="L69" s="33"/>
      <c r="M69" s="4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row>
    <row r="70" spans="1:236" s="2" customFormat="1">
      <c r="A70" s="23" t="s">
        <v>981</v>
      </c>
      <c r="B70" s="23" t="s">
        <v>982</v>
      </c>
      <c r="C70" s="22" t="s">
        <v>413</v>
      </c>
      <c r="D70" s="22" t="s">
        <v>125</v>
      </c>
      <c r="E70" s="30" t="s">
        <v>983</v>
      </c>
      <c r="F70" s="30" t="s">
        <v>984</v>
      </c>
      <c r="G70" s="30"/>
      <c r="H70" s="30"/>
      <c r="I70" s="30" t="s">
        <v>544</v>
      </c>
      <c r="J70" s="23" t="s">
        <v>985</v>
      </c>
      <c r="K70" s="7" t="s">
        <v>986</v>
      </c>
      <c r="L70" s="7" t="s">
        <v>416</v>
      </c>
      <c r="M70" s="8"/>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row>
    <row r="71" spans="1:236" s="2" customFormat="1">
      <c r="A71" s="23" t="s">
        <v>987</v>
      </c>
      <c r="B71" s="23" t="s">
        <v>988</v>
      </c>
      <c r="C71" s="22" t="s">
        <v>419</v>
      </c>
      <c r="D71" s="22" t="s">
        <v>126</v>
      </c>
      <c r="E71" s="30" t="s">
        <v>516</v>
      </c>
      <c r="F71" s="30" t="s">
        <v>989</v>
      </c>
      <c r="G71" s="30"/>
      <c r="H71" s="30"/>
      <c r="I71" s="30" t="s">
        <v>517</v>
      </c>
      <c r="J71" s="23" t="s">
        <v>990</v>
      </c>
      <c r="K71" s="7" t="s">
        <v>986</v>
      </c>
      <c r="L71" s="7" t="s">
        <v>416</v>
      </c>
      <c r="M71" s="8"/>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row>
    <row r="72" spans="1:236" s="2" customFormat="1">
      <c r="A72" s="23" t="s">
        <v>991</v>
      </c>
      <c r="B72" s="23" t="s">
        <v>992</v>
      </c>
      <c r="C72" s="22" t="s">
        <v>426</v>
      </c>
      <c r="D72" s="22" t="s">
        <v>127</v>
      </c>
      <c r="E72" s="30" t="s">
        <v>993</v>
      </c>
      <c r="F72" s="30" t="s">
        <v>994</v>
      </c>
      <c r="G72" s="30"/>
      <c r="H72" s="30"/>
      <c r="I72" s="30" t="s">
        <v>544</v>
      </c>
      <c r="J72" s="30" t="s">
        <v>187</v>
      </c>
      <c r="K72" s="7" t="s">
        <v>986</v>
      </c>
      <c r="L72" s="7" t="s">
        <v>416</v>
      </c>
      <c r="M72" s="8"/>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row>
    <row r="73" spans="1:236" s="2" customFormat="1">
      <c r="A73" s="23" t="s">
        <v>995</v>
      </c>
      <c r="B73" s="23" t="s">
        <v>996</v>
      </c>
      <c r="C73" s="22" t="s">
        <v>429</v>
      </c>
      <c r="D73" s="22" t="s">
        <v>128</v>
      </c>
      <c r="E73" s="30" t="s">
        <v>997</v>
      </c>
      <c r="F73" s="30" t="s">
        <v>998</v>
      </c>
      <c r="G73" s="41"/>
      <c r="H73" s="41"/>
      <c r="I73" s="30" t="s">
        <v>544</v>
      </c>
      <c r="J73" s="23" t="s">
        <v>999</v>
      </c>
      <c r="K73" s="7" t="s">
        <v>986</v>
      </c>
      <c r="L73" s="7" t="s">
        <v>416</v>
      </c>
      <c r="M73" s="8"/>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row>
    <row r="74" spans="1:236" s="2" customFormat="1">
      <c r="A74" s="23" t="s">
        <v>1000</v>
      </c>
      <c r="B74" s="23" t="s">
        <v>1001</v>
      </c>
      <c r="C74" s="22" t="s">
        <v>436</v>
      </c>
      <c r="D74" s="22" t="s">
        <v>129</v>
      </c>
      <c r="E74" s="30" t="s">
        <v>1002</v>
      </c>
      <c r="F74" s="30" t="s">
        <v>1003</v>
      </c>
      <c r="G74" s="30"/>
      <c r="H74" s="30"/>
      <c r="I74" s="30" t="s">
        <v>544</v>
      </c>
      <c r="J74" s="23" t="s">
        <v>1004</v>
      </c>
      <c r="K74" s="7" t="s">
        <v>986</v>
      </c>
      <c r="L74" s="7" t="s">
        <v>416</v>
      </c>
      <c r="M74" s="8"/>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row>
    <row r="75" spans="1:236" s="2" customFormat="1">
      <c r="A75" s="23" t="s">
        <v>1005</v>
      </c>
      <c r="B75" s="23" t="s">
        <v>1005</v>
      </c>
      <c r="C75" s="22" t="s">
        <v>443</v>
      </c>
      <c r="D75" s="22" t="s">
        <v>137</v>
      </c>
      <c r="E75" s="30" t="s">
        <v>522</v>
      </c>
      <c r="F75" s="30" t="s">
        <v>1006</v>
      </c>
      <c r="G75" s="30"/>
      <c r="H75" s="30"/>
      <c r="I75" s="30" t="s">
        <v>517</v>
      </c>
      <c r="J75" s="23" t="s">
        <v>1007</v>
      </c>
      <c r="K75" s="7" t="s">
        <v>986</v>
      </c>
      <c r="L75" s="7" t="s">
        <v>416</v>
      </c>
      <c r="M75" s="8"/>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row>
    <row r="76" spans="1:236" s="2" customFormat="1">
      <c r="A76" s="23" t="s">
        <v>1008</v>
      </c>
      <c r="B76" s="23" t="s">
        <v>1009</v>
      </c>
      <c r="C76" s="22" t="s">
        <v>449</v>
      </c>
      <c r="D76" s="22" t="s">
        <v>138</v>
      </c>
      <c r="E76" s="30" t="s">
        <v>1010</v>
      </c>
      <c r="F76" s="30" t="s">
        <v>1011</v>
      </c>
      <c r="G76" s="30"/>
      <c r="H76" s="30"/>
      <c r="I76" s="30" t="s">
        <v>544</v>
      </c>
      <c r="J76" s="23" t="s">
        <v>1012</v>
      </c>
      <c r="K76" s="7" t="s">
        <v>986</v>
      </c>
      <c r="L76" s="7" t="s">
        <v>416</v>
      </c>
      <c r="M76" s="8"/>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row>
    <row r="77" spans="1:236" s="2" customFormat="1">
      <c r="A77" s="23" t="s">
        <v>1013</v>
      </c>
      <c r="B77" s="23" t="s">
        <v>1014</v>
      </c>
      <c r="C77" s="22" t="s">
        <v>452</v>
      </c>
      <c r="D77" s="22" t="s">
        <v>139</v>
      </c>
      <c r="E77" s="30" t="s">
        <v>1015</v>
      </c>
      <c r="F77" s="30" t="s">
        <v>1016</v>
      </c>
      <c r="G77" s="30"/>
      <c r="H77" s="30"/>
      <c r="I77" s="30" t="s">
        <v>517</v>
      </c>
      <c r="J77" s="23" t="s">
        <v>1017</v>
      </c>
      <c r="K77" s="7" t="s">
        <v>986</v>
      </c>
      <c r="L77" s="7" t="s">
        <v>416</v>
      </c>
      <c r="M77" s="8"/>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row>
    <row r="78" spans="1:236" s="2" customFormat="1">
      <c r="A78" s="23" t="s">
        <v>1018</v>
      </c>
      <c r="B78" s="23" t="s">
        <v>1019</v>
      </c>
      <c r="C78" s="22" t="s">
        <v>459</v>
      </c>
      <c r="D78" s="22" t="s">
        <v>140</v>
      </c>
      <c r="E78" s="30" t="s">
        <v>1020</v>
      </c>
      <c r="F78" s="30" t="s">
        <v>1021</v>
      </c>
      <c r="G78" s="30"/>
      <c r="H78" s="30"/>
      <c r="I78" s="30" t="s">
        <v>544</v>
      </c>
      <c r="J78" s="23" t="s">
        <v>1022</v>
      </c>
      <c r="K78" s="7" t="s">
        <v>986</v>
      </c>
      <c r="L78" s="7" t="s">
        <v>416</v>
      </c>
      <c r="M78" s="8"/>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row>
    <row r="79" spans="1:236" s="2" customFormat="1">
      <c r="A79" s="23" t="s">
        <v>1023</v>
      </c>
      <c r="B79" s="23" t="s">
        <v>1024</v>
      </c>
      <c r="C79" s="22" t="s">
        <v>465</v>
      </c>
      <c r="D79" s="22" t="s">
        <v>141</v>
      </c>
      <c r="E79" s="30" t="s">
        <v>1025</v>
      </c>
      <c r="F79" s="30" t="s">
        <v>1026</v>
      </c>
      <c r="G79" s="30"/>
      <c r="H79" s="30"/>
      <c r="I79" s="30" t="s">
        <v>544</v>
      </c>
      <c r="J79" s="23" t="s">
        <v>1027</v>
      </c>
      <c r="K79" s="7" t="s">
        <v>986</v>
      </c>
      <c r="L79" s="7" t="s">
        <v>416</v>
      </c>
      <c r="M79" s="8"/>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row>
    <row r="80" spans="1:236" s="2" customFormat="1">
      <c r="A80" s="23" t="s">
        <v>1028</v>
      </c>
      <c r="B80" s="23" t="s">
        <v>1029</v>
      </c>
      <c r="C80" s="22" t="s">
        <v>472</v>
      </c>
      <c r="D80" s="22" t="s">
        <v>1030</v>
      </c>
      <c r="E80" s="30" t="s">
        <v>506</v>
      </c>
      <c r="F80" s="30" t="s">
        <v>505</v>
      </c>
      <c r="G80" s="30"/>
      <c r="H80" s="30"/>
      <c r="I80" s="30" t="s">
        <v>1031</v>
      </c>
      <c r="J80" s="23" t="s">
        <v>1032</v>
      </c>
      <c r="K80" s="7" t="s">
        <v>986</v>
      </c>
      <c r="L80" s="7" t="s">
        <v>416</v>
      </c>
      <c r="M80" s="8"/>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c r="HS80" s="10"/>
      <c r="HT80" s="10"/>
      <c r="HU80" s="10"/>
      <c r="HV80" s="10"/>
      <c r="HW80" s="10"/>
      <c r="HX80" s="10"/>
      <c r="HY80" s="10"/>
      <c r="HZ80" s="10"/>
      <c r="IA80" s="10"/>
      <c r="IB80" s="10"/>
    </row>
    <row r="81" spans="1:255" s="2" customFormat="1">
      <c r="A81" s="23" t="s">
        <v>1033</v>
      </c>
      <c r="B81" s="23" t="s">
        <v>1034</v>
      </c>
      <c r="C81" s="22" t="s">
        <v>475</v>
      </c>
      <c r="D81" s="22" t="s">
        <v>1035</v>
      </c>
      <c r="E81" s="30" t="s">
        <v>512</v>
      </c>
      <c r="F81" s="30" t="s">
        <v>1036</v>
      </c>
      <c r="G81" s="30"/>
      <c r="H81" s="30"/>
      <c r="I81" s="30" t="s">
        <v>1031</v>
      </c>
      <c r="J81" s="23" t="s">
        <v>1032</v>
      </c>
      <c r="K81" s="7" t="s">
        <v>986</v>
      </c>
      <c r="L81" s="7" t="s">
        <v>416</v>
      </c>
      <c r="M81" s="8"/>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row>
    <row r="82" spans="1:255" customFormat="1">
      <c r="A82" s="23" t="s">
        <v>767</v>
      </c>
      <c r="B82" s="23" t="s">
        <v>767</v>
      </c>
      <c r="C82" s="22" t="s">
        <v>482</v>
      </c>
      <c r="D82" s="22" t="s">
        <v>1037</v>
      </c>
      <c r="E82" s="30" t="s">
        <v>360</v>
      </c>
      <c r="F82" s="30" t="s">
        <v>768</v>
      </c>
      <c r="G82" s="30"/>
      <c r="H82" s="30"/>
      <c r="I82" s="30" t="s">
        <v>27</v>
      </c>
      <c r="J82" s="23" t="s">
        <v>27</v>
      </c>
      <c r="K82" s="7" t="s">
        <v>986</v>
      </c>
      <c r="L82" s="7" t="s">
        <v>416</v>
      </c>
      <c r="M82" s="8"/>
      <c r="N82" s="9"/>
      <c r="O82" s="10"/>
      <c r="P82" s="10"/>
      <c r="Q82" s="10"/>
      <c r="R82" s="10"/>
      <c r="S82" s="10"/>
      <c r="T82" s="10"/>
      <c r="U82" s="10"/>
      <c r="V82" s="10"/>
      <c r="W82" s="10"/>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c r="FW82" s="11"/>
      <c r="FX82" s="11"/>
      <c r="FY82" s="11"/>
      <c r="FZ82" s="11"/>
      <c r="GA82" s="11"/>
      <c r="GB82" s="11"/>
      <c r="GC82" s="11"/>
      <c r="GD82" s="11"/>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4"/>
      <c r="ID82" s="4"/>
      <c r="IE82" s="4"/>
      <c r="IF82" s="4"/>
      <c r="IG82" s="4"/>
      <c r="IH82" s="4"/>
      <c r="II82" s="4"/>
      <c r="IJ82" s="4"/>
      <c r="IK82" s="4"/>
      <c r="IL82" s="4"/>
      <c r="IM82" s="4"/>
      <c r="IN82" s="4"/>
      <c r="IO82" s="4"/>
      <c r="IP82" s="4"/>
      <c r="IQ82" s="4"/>
      <c r="IR82" s="4"/>
      <c r="IS82" s="4"/>
      <c r="IT82" s="9"/>
      <c r="IU82" s="9"/>
    </row>
    <row r="83" spans="1:255" customFormat="1">
      <c r="A83" s="23" t="s">
        <v>1038</v>
      </c>
      <c r="B83" s="23" t="s">
        <v>1039</v>
      </c>
      <c r="C83" s="22" t="s">
        <v>489</v>
      </c>
      <c r="D83" s="22" t="s">
        <v>1040</v>
      </c>
      <c r="E83" s="30" t="s">
        <v>1041</v>
      </c>
      <c r="F83" s="30" t="s">
        <v>1042</v>
      </c>
      <c r="G83" s="30"/>
      <c r="H83" s="30"/>
      <c r="I83" s="30" t="s">
        <v>544</v>
      </c>
      <c r="J83" s="23" t="s">
        <v>1032</v>
      </c>
      <c r="K83" s="7" t="s">
        <v>986</v>
      </c>
      <c r="L83" s="7" t="s">
        <v>416</v>
      </c>
      <c r="M83" s="8"/>
      <c r="N83" s="9"/>
      <c r="O83" s="10"/>
      <c r="P83" s="10"/>
      <c r="Q83" s="10"/>
      <c r="R83" s="10"/>
      <c r="S83" s="10"/>
      <c r="T83" s="10"/>
      <c r="U83" s="10"/>
      <c r="V83" s="10"/>
      <c r="W83" s="10"/>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c r="FW83" s="11"/>
      <c r="FX83" s="11"/>
      <c r="FY83" s="11"/>
      <c r="FZ83" s="11"/>
      <c r="GA83" s="11"/>
      <c r="GB83" s="11"/>
      <c r="GC83" s="11"/>
      <c r="GD83" s="11"/>
      <c r="GE83" s="11"/>
      <c r="GF83" s="11"/>
      <c r="GG83" s="11"/>
      <c r="GH83" s="11"/>
      <c r="GI83" s="11"/>
      <c r="GJ83" s="11"/>
      <c r="GK83" s="11"/>
      <c r="GL83" s="11"/>
      <c r="GM83" s="11"/>
      <c r="GN83" s="11"/>
      <c r="GO83" s="11"/>
      <c r="GP83" s="11"/>
      <c r="GQ83" s="11"/>
      <c r="GR83" s="11"/>
      <c r="GS83" s="11"/>
      <c r="GT83" s="11"/>
      <c r="GU83" s="11"/>
      <c r="GV83" s="11"/>
      <c r="GW83" s="11"/>
      <c r="GX83" s="11"/>
      <c r="GY83" s="11"/>
      <c r="GZ83" s="11"/>
      <c r="HA83" s="11"/>
      <c r="HB83" s="11"/>
      <c r="HC83" s="11"/>
      <c r="HD83" s="11"/>
      <c r="HE83" s="11"/>
      <c r="HF83" s="11"/>
      <c r="HG83" s="11"/>
      <c r="HH83" s="11"/>
      <c r="HI83" s="11"/>
      <c r="HJ83" s="11"/>
      <c r="HK83" s="11"/>
      <c r="HL83" s="11"/>
      <c r="HM83" s="11"/>
      <c r="HN83" s="11"/>
      <c r="HO83" s="11"/>
      <c r="HP83" s="11"/>
      <c r="HQ83" s="11"/>
      <c r="HR83" s="11"/>
      <c r="HS83" s="11"/>
      <c r="HT83" s="11"/>
      <c r="HU83" s="11"/>
      <c r="HV83" s="11"/>
      <c r="HW83" s="11"/>
      <c r="HX83" s="11"/>
      <c r="HY83" s="11"/>
      <c r="HZ83" s="11"/>
      <c r="IA83" s="11"/>
      <c r="IB83" s="11"/>
      <c r="IC83" s="4"/>
      <c r="ID83" s="4"/>
      <c r="IE83" s="4"/>
      <c r="IF83" s="4"/>
      <c r="IG83" s="4"/>
      <c r="IH83" s="4"/>
      <c r="II83" s="4"/>
      <c r="IJ83" s="4"/>
      <c r="IK83" s="4"/>
      <c r="IL83" s="4"/>
      <c r="IM83" s="4"/>
      <c r="IN83" s="4"/>
      <c r="IO83" s="4"/>
      <c r="IP83" s="4"/>
      <c r="IQ83" s="4"/>
      <c r="IR83" s="4"/>
      <c r="IS83" s="4"/>
      <c r="IT83" s="9"/>
      <c r="IU83" s="9"/>
    </row>
    <row r="84" spans="1:255" customFormat="1">
      <c r="A84" s="23" t="s">
        <v>1043</v>
      </c>
      <c r="B84" s="23" t="s">
        <v>1044</v>
      </c>
      <c r="C84" s="22" t="s">
        <v>494</v>
      </c>
      <c r="D84" s="22" t="s">
        <v>1045</v>
      </c>
      <c r="E84" s="30" t="s">
        <v>1046</v>
      </c>
      <c r="F84" s="30" t="s">
        <v>1047</v>
      </c>
      <c r="G84" s="30"/>
      <c r="H84" s="30"/>
      <c r="I84" s="30" t="s">
        <v>544</v>
      </c>
      <c r="J84" s="23" t="s">
        <v>1048</v>
      </c>
      <c r="K84" s="7" t="s">
        <v>986</v>
      </c>
      <c r="L84" s="7" t="s">
        <v>416</v>
      </c>
      <c r="M84" s="8"/>
      <c r="N84" s="9"/>
      <c r="O84" s="10"/>
      <c r="P84" s="10"/>
      <c r="Q84" s="10"/>
      <c r="R84" s="10"/>
      <c r="S84" s="10"/>
      <c r="T84" s="10"/>
      <c r="U84" s="10"/>
      <c r="V84" s="10"/>
      <c r="W84" s="10"/>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c r="GF84" s="11"/>
      <c r="GG84" s="11"/>
      <c r="GH84" s="11"/>
      <c r="GI84" s="11"/>
      <c r="GJ84" s="11"/>
      <c r="GK84" s="11"/>
      <c r="GL84" s="11"/>
      <c r="GM84" s="11"/>
      <c r="GN84" s="11"/>
      <c r="GO84" s="11"/>
      <c r="GP84" s="11"/>
      <c r="GQ84" s="11"/>
      <c r="GR84" s="11"/>
      <c r="GS84" s="11"/>
      <c r="GT84" s="11"/>
      <c r="GU84" s="11"/>
      <c r="GV84" s="11"/>
      <c r="GW84" s="11"/>
      <c r="GX84" s="11"/>
      <c r="GY84" s="11"/>
      <c r="GZ84" s="11"/>
      <c r="HA84" s="11"/>
      <c r="HB84" s="11"/>
      <c r="HC84" s="11"/>
      <c r="HD84" s="11"/>
      <c r="HE84" s="11"/>
      <c r="HF84" s="11"/>
      <c r="HG84" s="11"/>
      <c r="HH84" s="11"/>
      <c r="HI84" s="11"/>
      <c r="HJ84" s="11"/>
      <c r="HK84" s="11"/>
      <c r="HL84" s="11"/>
      <c r="HM84" s="11"/>
      <c r="HN84" s="11"/>
      <c r="HO84" s="11"/>
      <c r="HP84" s="11"/>
      <c r="HQ84" s="11"/>
      <c r="HR84" s="11"/>
      <c r="HS84" s="11"/>
      <c r="HT84" s="11"/>
      <c r="HU84" s="11"/>
      <c r="HV84" s="11"/>
      <c r="HW84" s="11"/>
      <c r="HX84" s="11"/>
      <c r="HY84" s="11"/>
      <c r="HZ84" s="11"/>
      <c r="IA84" s="11"/>
      <c r="IB84" s="11"/>
      <c r="IC84" s="4"/>
      <c r="ID84" s="4"/>
      <c r="IE84" s="4"/>
      <c r="IF84" s="4"/>
      <c r="IG84" s="4"/>
      <c r="IH84" s="4"/>
      <c r="II84" s="4"/>
      <c r="IJ84" s="4"/>
      <c r="IK84" s="4"/>
      <c r="IL84" s="4"/>
      <c r="IM84" s="4"/>
      <c r="IN84" s="4"/>
      <c r="IO84" s="4"/>
      <c r="IP84" s="4"/>
      <c r="IQ84" s="4"/>
      <c r="IR84" s="4"/>
      <c r="IS84" s="4"/>
      <c r="IT84" s="9"/>
      <c r="IU84" s="9"/>
    </row>
    <row r="85" spans="1:255" customFormat="1">
      <c r="A85" s="23" t="s">
        <v>1049</v>
      </c>
      <c r="B85" s="23" t="s">
        <v>1049</v>
      </c>
      <c r="C85" s="22" t="s">
        <v>500</v>
      </c>
      <c r="D85" s="22" t="s">
        <v>1050</v>
      </c>
      <c r="E85" s="30" t="s">
        <v>583</v>
      </c>
      <c r="F85" s="30" t="s">
        <v>582</v>
      </c>
      <c r="G85" s="30"/>
      <c r="H85" s="30"/>
      <c r="I85" s="30" t="s">
        <v>1031</v>
      </c>
      <c r="J85" s="23" t="s">
        <v>1051</v>
      </c>
      <c r="K85" s="7" t="s">
        <v>986</v>
      </c>
      <c r="L85" s="7" t="s">
        <v>416</v>
      </c>
      <c r="M85" s="8"/>
      <c r="N85" s="9"/>
      <c r="O85" s="10"/>
      <c r="P85" s="10"/>
      <c r="Q85" s="10"/>
      <c r="R85" s="10"/>
      <c r="S85" s="10"/>
      <c r="T85" s="10"/>
      <c r="U85" s="10"/>
      <c r="V85" s="10"/>
      <c r="W85" s="10"/>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4"/>
      <c r="ID85" s="4"/>
      <c r="IE85" s="4"/>
      <c r="IF85" s="4"/>
      <c r="IG85" s="4"/>
      <c r="IH85" s="4"/>
      <c r="II85" s="4"/>
      <c r="IJ85" s="4"/>
      <c r="IK85" s="4"/>
      <c r="IL85" s="4"/>
      <c r="IM85" s="4"/>
      <c r="IN85" s="4"/>
      <c r="IO85" s="4"/>
      <c r="IP85" s="4"/>
      <c r="IQ85" s="4"/>
      <c r="IR85" s="4"/>
      <c r="IS85" s="4"/>
      <c r="IT85" s="9"/>
      <c r="IU85" s="9"/>
    </row>
    <row r="86" spans="1:255" customFormat="1">
      <c r="A86" s="23" t="s">
        <v>1052</v>
      </c>
      <c r="B86" s="23" t="s">
        <v>1053</v>
      </c>
      <c r="C86" s="22" t="s">
        <v>504</v>
      </c>
      <c r="D86" s="22" t="s">
        <v>150</v>
      </c>
      <c r="E86" s="30" t="s">
        <v>1054</v>
      </c>
      <c r="F86" s="30" t="s">
        <v>1055</v>
      </c>
      <c r="G86" s="30"/>
      <c r="H86" s="30"/>
      <c r="I86" s="30" t="s">
        <v>544</v>
      </c>
      <c r="J86" s="23" t="s">
        <v>1056</v>
      </c>
      <c r="K86" s="7" t="s">
        <v>986</v>
      </c>
      <c r="L86" s="7" t="s">
        <v>416</v>
      </c>
      <c r="M86" s="8"/>
      <c r="N86" s="9"/>
      <c r="O86" s="10"/>
      <c r="P86" s="10"/>
      <c r="Q86" s="10"/>
      <c r="R86" s="10"/>
      <c r="S86" s="10"/>
      <c r="T86" s="10"/>
      <c r="U86" s="10"/>
      <c r="V86" s="10"/>
      <c r="W86" s="10"/>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c r="FP86" s="11"/>
      <c r="FQ86" s="11"/>
      <c r="FR86" s="11"/>
      <c r="FS86" s="11"/>
      <c r="FT86" s="11"/>
      <c r="FU86" s="11"/>
      <c r="FV86" s="11"/>
      <c r="FW86" s="11"/>
      <c r="FX86" s="11"/>
      <c r="FY86" s="11"/>
      <c r="FZ86" s="11"/>
      <c r="GA86" s="11"/>
      <c r="GB86" s="11"/>
      <c r="GC86" s="11"/>
      <c r="GD86" s="11"/>
      <c r="GE86" s="11"/>
      <c r="GF86" s="11"/>
      <c r="GG86" s="11"/>
      <c r="GH86" s="11"/>
      <c r="GI86" s="11"/>
      <c r="GJ86" s="11"/>
      <c r="GK86" s="11"/>
      <c r="GL86" s="11"/>
      <c r="GM86" s="11"/>
      <c r="GN86" s="11"/>
      <c r="GO86" s="11"/>
      <c r="GP86" s="11"/>
      <c r="GQ86" s="11"/>
      <c r="GR86" s="11"/>
      <c r="GS86" s="11"/>
      <c r="GT86" s="11"/>
      <c r="GU86" s="11"/>
      <c r="GV86" s="11"/>
      <c r="GW86" s="11"/>
      <c r="GX86" s="11"/>
      <c r="GY86" s="11"/>
      <c r="GZ86" s="11"/>
      <c r="HA86" s="11"/>
      <c r="HB86" s="11"/>
      <c r="HC86" s="11"/>
      <c r="HD86" s="11"/>
      <c r="HE86" s="11"/>
      <c r="HF86" s="11"/>
      <c r="HG86" s="11"/>
      <c r="HH86" s="11"/>
      <c r="HI86" s="11"/>
      <c r="HJ86" s="11"/>
      <c r="HK86" s="11"/>
      <c r="HL86" s="11"/>
      <c r="HM86" s="11"/>
      <c r="HN86" s="11"/>
      <c r="HO86" s="11"/>
      <c r="HP86" s="11"/>
      <c r="HQ86" s="11"/>
      <c r="HR86" s="11"/>
      <c r="HS86" s="11"/>
      <c r="HT86" s="11"/>
      <c r="HU86" s="11"/>
      <c r="HV86" s="11"/>
      <c r="HW86" s="11"/>
      <c r="HX86" s="11"/>
      <c r="HY86" s="11"/>
      <c r="HZ86" s="11"/>
      <c r="IA86" s="11"/>
      <c r="IB86" s="11"/>
      <c r="IC86" s="4"/>
      <c r="ID86" s="4"/>
      <c r="IE86" s="4"/>
      <c r="IF86" s="4"/>
      <c r="IG86" s="4"/>
      <c r="IH86" s="4"/>
      <c r="II86" s="4"/>
      <c r="IJ86" s="4"/>
      <c r="IK86" s="4"/>
      <c r="IL86" s="4"/>
      <c r="IM86" s="4"/>
      <c r="IN86" s="4"/>
      <c r="IO86" s="4"/>
      <c r="IP86" s="4"/>
      <c r="IQ86" s="4"/>
      <c r="IR86" s="4"/>
      <c r="IS86" s="4"/>
      <c r="IT86" s="9"/>
      <c r="IU86" s="9"/>
    </row>
    <row r="87" spans="1:255" customFormat="1">
      <c r="A87" s="23" t="s">
        <v>1057</v>
      </c>
      <c r="B87" s="23" t="s">
        <v>1058</v>
      </c>
      <c r="C87" s="22" t="s">
        <v>510</v>
      </c>
      <c r="D87" s="22" t="s">
        <v>151</v>
      </c>
      <c r="E87" s="30" t="s">
        <v>1059</v>
      </c>
      <c r="F87" s="30" t="s">
        <v>1060</v>
      </c>
      <c r="G87" s="30"/>
      <c r="H87" s="30"/>
      <c r="I87" s="30" t="s">
        <v>1031</v>
      </c>
      <c r="J87" s="23" t="s">
        <v>1061</v>
      </c>
      <c r="K87" s="7" t="s">
        <v>986</v>
      </c>
      <c r="L87" s="7" t="s">
        <v>416</v>
      </c>
      <c r="M87" s="8"/>
      <c r="N87" s="9"/>
      <c r="O87" s="10"/>
      <c r="P87" s="10"/>
      <c r="Q87" s="10"/>
      <c r="R87" s="10"/>
      <c r="S87" s="10"/>
      <c r="T87" s="10"/>
      <c r="U87" s="10"/>
      <c r="V87" s="10"/>
      <c r="W87" s="10"/>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c r="HL87" s="11"/>
      <c r="HM87" s="11"/>
      <c r="HN87" s="11"/>
      <c r="HO87" s="11"/>
      <c r="HP87" s="11"/>
      <c r="HQ87" s="11"/>
      <c r="HR87" s="11"/>
      <c r="HS87" s="11"/>
      <c r="HT87" s="11"/>
      <c r="HU87" s="11"/>
      <c r="HV87" s="11"/>
      <c r="HW87" s="11"/>
      <c r="HX87" s="11"/>
      <c r="HY87" s="11"/>
      <c r="HZ87" s="11"/>
      <c r="IA87" s="11"/>
      <c r="IB87" s="11"/>
      <c r="IC87" s="4"/>
      <c r="ID87" s="4"/>
      <c r="IE87" s="4"/>
      <c r="IF87" s="4"/>
      <c r="IG87" s="4"/>
      <c r="IH87" s="4"/>
      <c r="II87" s="4"/>
      <c r="IJ87" s="4"/>
      <c r="IK87" s="4"/>
      <c r="IL87" s="4"/>
      <c r="IM87" s="4"/>
      <c r="IN87" s="4"/>
      <c r="IO87" s="4"/>
      <c r="IP87" s="4"/>
      <c r="IQ87" s="4"/>
      <c r="IR87" s="4"/>
      <c r="IS87" s="4"/>
      <c r="IT87" s="9"/>
      <c r="IU87" s="9"/>
    </row>
    <row r="88" spans="1:255" customFormat="1">
      <c r="A88" s="23" t="s">
        <v>1062</v>
      </c>
      <c r="B88" s="23" t="s">
        <v>1063</v>
      </c>
      <c r="C88" s="22" t="s">
        <v>514</v>
      </c>
      <c r="D88" s="22" t="s">
        <v>152</v>
      </c>
      <c r="E88" s="30" t="s">
        <v>477</v>
      </c>
      <c r="F88" s="30" t="s">
        <v>476</v>
      </c>
      <c r="G88" s="30"/>
      <c r="H88" s="30"/>
      <c r="I88" s="30" t="s">
        <v>416</v>
      </c>
      <c r="J88" s="51" t="s">
        <v>479</v>
      </c>
      <c r="K88" s="7" t="s">
        <v>986</v>
      </c>
      <c r="L88" s="7" t="s">
        <v>416</v>
      </c>
      <c r="M88" s="8"/>
      <c r="N88" s="9"/>
      <c r="O88" s="10"/>
      <c r="P88" s="10"/>
      <c r="Q88" s="10"/>
      <c r="R88" s="10"/>
      <c r="S88" s="10"/>
      <c r="T88" s="10"/>
      <c r="U88" s="10"/>
      <c r="V88" s="10"/>
      <c r="W88" s="10"/>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4"/>
      <c r="ID88" s="4"/>
      <c r="IE88" s="4"/>
      <c r="IF88" s="4"/>
      <c r="IG88" s="4"/>
      <c r="IH88" s="4"/>
      <c r="II88" s="4"/>
      <c r="IJ88" s="4"/>
      <c r="IK88" s="4"/>
      <c r="IL88" s="4"/>
      <c r="IM88" s="4"/>
      <c r="IN88" s="4"/>
      <c r="IO88" s="4"/>
      <c r="IP88" s="4"/>
      <c r="IQ88" s="4"/>
      <c r="IR88" s="4"/>
      <c r="IS88" s="4"/>
      <c r="IT88" s="9"/>
      <c r="IU88" s="9"/>
    </row>
    <row r="89" spans="1:255" customFormat="1">
      <c r="A89" s="23" t="s">
        <v>1064</v>
      </c>
      <c r="B89" s="23" t="s">
        <v>1064</v>
      </c>
      <c r="C89" s="22" t="s">
        <v>520</v>
      </c>
      <c r="D89" s="22" t="s">
        <v>153</v>
      </c>
      <c r="E89" s="30" t="s">
        <v>1065</v>
      </c>
      <c r="F89" s="30" t="s">
        <v>532</v>
      </c>
      <c r="G89" s="30"/>
      <c r="H89" s="30"/>
      <c r="I89" s="30" t="s">
        <v>1066</v>
      </c>
      <c r="J89" s="51" t="s">
        <v>535</v>
      </c>
      <c r="K89" s="7" t="s">
        <v>986</v>
      </c>
      <c r="L89" s="7" t="s">
        <v>416</v>
      </c>
      <c r="M89" s="8"/>
      <c r="N89" s="9"/>
      <c r="O89" s="10"/>
      <c r="P89" s="10"/>
      <c r="Q89" s="10"/>
      <c r="R89" s="10"/>
      <c r="S89" s="10"/>
      <c r="T89" s="10"/>
      <c r="U89" s="10"/>
      <c r="V89" s="10"/>
      <c r="W89" s="10"/>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4"/>
      <c r="ID89" s="4"/>
      <c r="IE89" s="4"/>
      <c r="IF89" s="4"/>
      <c r="IG89" s="4"/>
      <c r="IH89" s="4"/>
      <c r="II89" s="4"/>
      <c r="IJ89" s="4"/>
      <c r="IK89" s="4"/>
      <c r="IL89" s="4"/>
      <c r="IM89" s="4"/>
      <c r="IN89" s="4"/>
      <c r="IO89" s="4"/>
      <c r="IP89" s="4"/>
      <c r="IQ89" s="4"/>
      <c r="IR89" s="4"/>
      <c r="IS89" s="4"/>
      <c r="IT89" s="9"/>
      <c r="IU89" s="9"/>
    </row>
    <row r="90" spans="1:255" customFormat="1">
      <c r="A90" s="23" t="s">
        <v>1067</v>
      </c>
      <c r="B90" s="23" t="s">
        <v>1068</v>
      </c>
      <c r="C90" s="22" t="s">
        <v>525</v>
      </c>
      <c r="D90" s="22" t="s">
        <v>154</v>
      </c>
      <c r="E90" s="30" t="s">
        <v>438</v>
      </c>
      <c r="F90" s="30" t="s">
        <v>437</v>
      </c>
      <c r="G90" s="30"/>
      <c r="H90" s="30"/>
      <c r="I90" s="30" t="s">
        <v>439</v>
      </c>
      <c r="J90" s="51" t="s">
        <v>440</v>
      </c>
      <c r="K90" s="7" t="s">
        <v>986</v>
      </c>
      <c r="L90" s="7" t="s">
        <v>416</v>
      </c>
      <c r="M90" s="8"/>
      <c r="N90" s="9"/>
      <c r="O90" s="10"/>
      <c r="P90" s="10"/>
      <c r="Q90" s="10"/>
      <c r="R90" s="10"/>
      <c r="S90" s="10"/>
      <c r="T90" s="10"/>
      <c r="U90" s="10"/>
      <c r="V90" s="10"/>
      <c r="W90" s="10"/>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1"/>
      <c r="FN90" s="11"/>
      <c r="FO90" s="11"/>
      <c r="FP90" s="11"/>
      <c r="FQ90" s="11"/>
      <c r="FR90" s="11"/>
      <c r="FS90" s="11"/>
      <c r="FT90" s="11"/>
      <c r="FU90" s="11"/>
      <c r="FV90" s="11"/>
      <c r="FW90" s="11"/>
      <c r="FX90" s="11"/>
      <c r="FY90" s="11"/>
      <c r="FZ90" s="11"/>
      <c r="GA90" s="11"/>
      <c r="GB90" s="11"/>
      <c r="GC90" s="11"/>
      <c r="GD90" s="1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4"/>
      <c r="ID90" s="4"/>
      <c r="IE90" s="4"/>
      <c r="IF90" s="4"/>
      <c r="IG90" s="4"/>
      <c r="IH90" s="4"/>
      <c r="II90" s="4"/>
      <c r="IJ90" s="4"/>
      <c r="IK90" s="4"/>
      <c r="IL90" s="4"/>
      <c r="IM90" s="4"/>
      <c r="IN90" s="4"/>
      <c r="IO90" s="4"/>
      <c r="IP90" s="4"/>
      <c r="IQ90" s="4"/>
      <c r="IR90" s="4"/>
      <c r="IS90" s="4"/>
      <c r="IT90" s="9"/>
      <c r="IU90" s="9"/>
    </row>
    <row r="91" spans="1:255" customFormat="1">
      <c r="A91" s="23" t="s">
        <v>767</v>
      </c>
      <c r="B91" s="23" t="s">
        <v>767</v>
      </c>
      <c r="C91" s="22" t="s">
        <v>529</v>
      </c>
      <c r="D91" s="22" t="s">
        <v>3</v>
      </c>
      <c r="E91" s="30" t="s">
        <v>360</v>
      </c>
      <c r="F91" s="30" t="s">
        <v>768</v>
      </c>
      <c r="G91" s="30"/>
      <c r="H91" s="30"/>
      <c r="I91" s="30" t="s">
        <v>27</v>
      </c>
      <c r="J91" s="23" t="s">
        <v>27</v>
      </c>
      <c r="K91" s="7" t="s">
        <v>986</v>
      </c>
      <c r="L91" s="7" t="s">
        <v>416</v>
      </c>
      <c r="M91" s="8"/>
      <c r="N91" s="9"/>
      <c r="O91" s="10"/>
      <c r="P91" s="10"/>
      <c r="Q91" s="10"/>
      <c r="R91" s="10"/>
      <c r="S91" s="10"/>
      <c r="T91" s="10"/>
      <c r="U91" s="10"/>
      <c r="V91" s="10"/>
      <c r="W91" s="10"/>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4"/>
      <c r="ID91" s="4"/>
      <c r="IE91" s="4"/>
      <c r="IF91" s="4"/>
      <c r="IG91" s="4"/>
      <c r="IH91" s="4"/>
      <c r="II91" s="4"/>
      <c r="IJ91" s="4"/>
      <c r="IK91" s="4"/>
      <c r="IL91" s="4"/>
      <c r="IM91" s="4"/>
      <c r="IN91" s="4"/>
      <c r="IO91" s="4"/>
      <c r="IP91" s="4"/>
      <c r="IQ91" s="4"/>
      <c r="IR91" s="4"/>
      <c r="IS91" s="4"/>
      <c r="IT91" s="9"/>
      <c r="IU91" s="9"/>
    </row>
    <row r="92" spans="1:255" customFormat="1">
      <c r="A92" s="23" t="s">
        <v>1069</v>
      </c>
      <c r="B92" s="23" t="s">
        <v>1070</v>
      </c>
      <c r="C92" s="22" t="s">
        <v>531</v>
      </c>
      <c r="D92" s="22" t="s">
        <v>160</v>
      </c>
      <c r="E92" s="30" t="s">
        <v>461</v>
      </c>
      <c r="F92" s="30" t="s">
        <v>460</v>
      </c>
      <c r="G92" s="30"/>
      <c r="H92" s="30"/>
      <c r="I92" s="30" t="s">
        <v>439</v>
      </c>
      <c r="J92" s="51" t="s">
        <v>462</v>
      </c>
      <c r="K92" s="7" t="s">
        <v>986</v>
      </c>
      <c r="L92" s="7" t="s">
        <v>416</v>
      </c>
      <c r="M92" s="8"/>
      <c r="N92" s="9"/>
      <c r="O92" s="10"/>
      <c r="P92" s="10"/>
      <c r="Q92" s="10"/>
      <c r="R92" s="10"/>
      <c r="S92" s="10"/>
      <c r="T92" s="10"/>
      <c r="U92" s="10"/>
      <c r="V92" s="10"/>
      <c r="W92" s="10"/>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1"/>
      <c r="ET92" s="11"/>
      <c r="EU92" s="11"/>
      <c r="EV92" s="11"/>
      <c r="EW92" s="11"/>
      <c r="EX92" s="11"/>
      <c r="EY92" s="11"/>
      <c r="EZ92" s="11"/>
      <c r="FA92" s="11"/>
      <c r="FB92" s="11"/>
      <c r="FC92" s="11"/>
      <c r="FD92" s="11"/>
      <c r="FE92" s="11"/>
      <c r="FF92" s="11"/>
      <c r="FG92" s="11"/>
      <c r="FH92" s="11"/>
      <c r="FI92" s="11"/>
      <c r="FJ92" s="11"/>
      <c r="FK92" s="11"/>
      <c r="FL92" s="11"/>
      <c r="FM92" s="11"/>
      <c r="FN92" s="11"/>
      <c r="FO92" s="11"/>
      <c r="FP92" s="11"/>
      <c r="FQ92" s="11"/>
      <c r="FR92" s="11"/>
      <c r="FS92" s="11"/>
      <c r="FT92" s="11"/>
      <c r="FU92" s="11"/>
      <c r="FV92" s="11"/>
      <c r="FW92" s="11"/>
      <c r="FX92" s="11"/>
      <c r="FY92" s="11"/>
      <c r="FZ92" s="11"/>
      <c r="GA92" s="11"/>
      <c r="GB92" s="11"/>
      <c r="GC92" s="11"/>
      <c r="GD92" s="11"/>
      <c r="GE92" s="11"/>
      <c r="GF92" s="11"/>
      <c r="GG92" s="11"/>
      <c r="GH92" s="11"/>
      <c r="GI92" s="11"/>
      <c r="GJ92" s="11"/>
      <c r="GK92" s="11"/>
      <c r="GL92" s="11"/>
      <c r="GM92" s="11"/>
      <c r="GN92" s="11"/>
      <c r="GO92" s="11"/>
      <c r="GP92" s="11"/>
      <c r="GQ92" s="11"/>
      <c r="GR92" s="11"/>
      <c r="GS92" s="11"/>
      <c r="GT92" s="11"/>
      <c r="GU92" s="11"/>
      <c r="GV92" s="11"/>
      <c r="GW92" s="11"/>
      <c r="GX92" s="11"/>
      <c r="GY92" s="11"/>
      <c r="GZ92" s="11"/>
      <c r="HA92" s="11"/>
      <c r="HB92" s="11"/>
      <c r="HC92" s="11"/>
      <c r="HD92" s="11"/>
      <c r="HE92" s="11"/>
      <c r="HF92" s="11"/>
      <c r="HG92" s="11"/>
      <c r="HH92" s="11"/>
      <c r="HI92" s="11"/>
      <c r="HJ92" s="11"/>
      <c r="HK92" s="11"/>
      <c r="HL92" s="11"/>
      <c r="HM92" s="11"/>
      <c r="HN92" s="11"/>
      <c r="HO92" s="11"/>
      <c r="HP92" s="11"/>
      <c r="HQ92" s="11"/>
      <c r="HR92" s="11"/>
      <c r="HS92" s="11"/>
      <c r="HT92" s="11"/>
      <c r="HU92" s="11"/>
      <c r="HV92" s="11"/>
      <c r="HW92" s="11"/>
      <c r="HX92" s="11"/>
      <c r="HY92" s="11"/>
      <c r="HZ92" s="11"/>
      <c r="IA92" s="11"/>
      <c r="IB92" s="11"/>
      <c r="IC92" s="4"/>
      <c r="ID92" s="4"/>
      <c r="IE92" s="4"/>
      <c r="IF92" s="4"/>
      <c r="IG92" s="4"/>
      <c r="IH92" s="4"/>
      <c r="II92" s="4"/>
      <c r="IJ92" s="4"/>
      <c r="IK92" s="4"/>
      <c r="IL92" s="4"/>
      <c r="IM92" s="4"/>
      <c r="IN92" s="4"/>
      <c r="IO92" s="4"/>
      <c r="IP92" s="4"/>
      <c r="IQ92" s="4"/>
      <c r="IR92" s="4"/>
      <c r="IS92" s="4"/>
      <c r="IT92" s="9"/>
      <c r="IU92" s="9"/>
    </row>
    <row r="93" spans="1:255" customFormat="1">
      <c r="A93" s="23" t="s">
        <v>1071</v>
      </c>
      <c r="B93" s="23" t="s">
        <v>1072</v>
      </c>
      <c r="C93" s="22" t="s">
        <v>537</v>
      </c>
      <c r="D93" s="22" t="s">
        <v>161</v>
      </c>
      <c r="E93" s="30" t="s">
        <v>445</v>
      </c>
      <c r="F93" s="30" t="s">
        <v>1073</v>
      </c>
      <c r="G93" s="30"/>
      <c r="H93" s="30"/>
      <c r="I93" s="30" t="s">
        <v>439</v>
      </c>
      <c r="J93" s="51" t="s">
        <v>462</v>
      </c>
      <c r="K93" s="7" t="s">
        <v>986</v>
      </c>
      <c r="L93" s="7" t="s">
        <v>416</v>
      </c>
      <c r="M93" s="8"/>
      <c r="N93" s="9"/>
      <c r="O93" s="10"/>
      <c r="P93" s="10"/>
      <c r="Q93" s="10"/>
      <c r="R93" s="10"/>
      <c r="S93" s="10"/>
      <c r="T93" s="10"/>
      <c r="U93" s="10"/>
      <c r="V93" s="10"/>
      <c r="W93" s="10"/>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1"/>
      <c r="ET93" s="11"/>
      <c r="EU93" s="11"/>
      <c r="EV93" s="11"/>
      <c r="EW93" s="11"/>
      <c r="EX93" s="11"/>
      <c r="EY93" s="11"/>
      <c r="EZ93" s="11"/>
      <c r="FA93" s="11"/>
      <c r="FB93" s="11"/>
      <c r="FC93" s="11"/>
      <c r="FD93" s="11"/>
      <c r="FE93" s="11"/>
      <c r="FF93" s="11"/>
      <c r="FG93" s="11"/>
      <c r="FH93" s="11"/>
      <c r="FI93" s="11"/>
      <c r="FJ93" s="11"/>
      <c r="FK93" s="11"/>
      <c r="FL93" s="11"/>
      <c r="FM93" s="11"/>
      <c r="FN93" s="11"/>
      <c r="FO93" s="11"/>
      <c r="FP93" s="11"/>
      <c r="FQ93" s="11"/>
      <c r="FR93" s="11"/>
      <c r="FS93" s="11"/>
      <c r="FT93" s="11"/>
      <c r="FU93" s="11"/>
      <c r="FV93" s="11"/>
      <c r="FW93" s="11"/>
      <c r="FX93" s="11"/>
      <c r="FY93" s="11"/>
      <c r="FZ93" s="11"/>
      <c r="GA93" s="11"/>
      <c r="GB93" s="11"/>
      <c r="GC93" s="11"/>
      <c r="GD93" s="11"/>
      <c r="GE93" s="11"/>
      <c r="GF93" s="11"/>
      <c r="GG93" s="11"/>
      <c r="GH93" s="11"/>
      <c r="GI93" s="11"/>
      <c r="GJ93" s="11"/>
      <c r="GK93" s="11"/>
      <c r="GL93" s="11"/>
      <c r="GM93" s="11"/>
      <c r="GN93" s="11"/>
      <c r="GO93" s="11"/>
      <c r="GP93" s="11"/>
      <c r="GQ93" s="11"/>
      <c r="GR93" s="11"/>
      <c r="GS93" s="11"/>
      <c r="GT93" s="11"/>
      <c r="GU93" s="11"/>
      <c r="GV93" s="11"/>
      <c r="GW93" s="11"/>
      <c r="GX93" s="11"/>
      <c r="GY93" s="11"/>
      <c r="GZ93" s="11"/>
      <c r="HA93" s="11"/>
      <c r="HB93" s="11"/>
      <c r="HC93" s="11"/>
      <c r="HD93" s="11"/>
      <c r="HE93" s="11"/>
      <c r="HF93" s="11"/>
      <c r="HG93" s="11"/>
      <c r="HH93" s="11"/>
      <c r="HI93" s="11"/>
      <c r="HJ93" s="11"/>
      <c r="HK93" s="11"/>
      <c r="HL93" s="11"/>
      <c r="HM93" s="11"/>
      <c r="HN93" s="11"/>
      <c r="HO93" s="11"/>
      <c r="HP93" s="11"/>
      <c r="HQ93" s="11"/>
      <c r="HR93" s="11"/>
      <c r="HS93" s="11"/>
      <c r="HT93" s="11"/>
      <c r="HU93" s="11"/>
      <c r="HV93" s="11"/>
      <c r="HW93" s="11"/>
      <c r="HX93" s="11"/>
      <c r="HY93" s="11"/>
      <c r="HZ93" s="11"/>
      <c r="IA93" s="11"/>
      <c r="IB93" s="11"/>
      <c r="IC93" s="4"/>
      <c r="ID93" s="4"/>
      <c r="IE93" s="4"/>
      <c r="IF93" s="4"/>
      <c r="IG93" s="4"/>
      <c r="IH93" s="4"/>
      <c r="II93" s="4"/>
      <c r="IJ93" s="4"/>
      <c r="IK93" s="4"/>
      <c r="IL93" s="4"/>
      <c r="IM93" s="4"/>
      <c r="IN93" s="4"/>
      <c r="IO93" s="4"/>
      <c r="IP93" s="4"/>
      <c r="IQ93" s="4"/>
      <c r="IR93" s="4"/>
      <c r="IS93" s="4"/>
      <c r="IT93" s="9"/>
      <c r="IU93" s="9"/>
    </row>
    <row r="94" spans="1:255" customFormat="1">
      <c r="A94" s="23" t="s">
        <v>1074</v>
      </c>
      <c r="B94" s="23" t="s">
        <v>1075</v>
      </c>
      <c r="C94" s="22" t="s">
        <v>542</v>
      </c>
      <c r="D94" s="22" t="s">
        <v>162</v>
      </c>
      <c r="E94" s="30" t="s">
        <v>1076</v>
      </c>
      <c r="F94" s="30" t="s">
        <v>1077</v>
      </c>
      <c r="G94" s="30"/>
      <c r="H94" s="30"/>
      <c r="I94" s="30" t="s">
        <v>27</v>
      </c>
      <c r="J94" s="23" t="s">
        <v>27</v>
      </c>
      <c r="K94" s="7" t="s">
        <v>986</v>
      </c>
      <c r="L94" s="7" t="s">
        <v>416</v>
      </c>
      <c r="M94" s="8"/>
      <c r="N94" s="9"/>
      <c r="O94" s="10"/>
      <c r="P94" s="10"/>
      <c r="Q94" s="10"/>
      <c r="R94" s="10"/>
      <c r="S94" s="10"/>
      <c r="T94" s="10"/>
      <c r="U94" s="10"/>
      <c r="V94" s="10"/>
      <c r="W94" s="10"/>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c r="EG94" s="11"/>
      <c r="EH94" s="11"/>
      <c r="EI94" s="11"/>
      <c r="EJ94" s="11"/>
      <c r="EK94" s="11"/>
      <c r="EL94" s="11"/>
      <c r="EM94" s="11"/>
      <c r="EN94" s="11"/>
      <c r="EO94" s="11"/>
      <c r="EP94" s="11"/>
      <c r="EQ94" s="11"/>
      <c r="ER94" s="11"/>
      <c r="ES94" s="11"/>
      <c r="ET94" s="11"/>
      <c r="EU94" s="11"/>
      <c r="EV94" s="11"/>
      <c r="EW94" s="11"/>
      <c r="EX94" s="11"/>
      <c r="EY94" s="11"/>
      <c r="EZ94" s="11"/>
      <c r="FA94" s="11"/>
      <c r="FB94" s="11"/>
      <c r="FC94" s="11"/>
      <c r="FD94" s="11"/>
      <c r="FE94" s="11"/>
      <c r="FF94" s="11"/>
      <c r="FG94" s="11"/>
      <c r="FH94" s="11"/>
      <c r="FI94" s="11"/>
      <c r="FJ94" s="11"/>
      <c r="FK94" s="11"/>
      <c r="FL94" s="11"/>
      <c r="FM94" s="11"/>
      <c r="FN94" s="11"/>
      <c r="FO94" s="11"/>
      <c r="FP94" s="11"/>
      <c r="FQ94" s="11"/>
      <c r="FR94" s="11"/>
      <c r="FS94" s="11"/>
      <c r="FT94" s="11"/>
      <c r="FU94" s="11"/>
      <c r="FV94" s="11"/>
      <c r="FW94" s="11"/>
      <c r="FX94" s="11"/>
      <c r="FY94" s="11"/>
      <c r="FZ94" s="11"/>
      <c r="GA94" s="11"/>
      <c r="GB94" s="11"/>
      <c r="GC94" s="11"/>
      <c r="GD94" s="11"/>
      <c r="GE94" s="11"/>
      <c r="GF94" s="11"/>
      <c r="GG94" s="11"/>
      <c r="GH94" s="11"/>
      <c r="GI94" s="11"/>
      <c r="GJ94" s="11"/>
      <c r="GK94" s="11"/>
      <c r="GL94" s="11"/>
      <c r="GM94" s="11"/>
      <c r="GN94" s="11"/>
      <c r="GO94" s="11"/>
      <c r="GP94" s="11"/>
      <c r="GQ94" s="11"/>
      <c r="GR94" s="11"/>
      <c r="GS94" s="11"/>
      <c r="GT94" s="11"/>
      <c r="GU94" s="11"/>
      <c r="GV94" s="11"/>
      <c r="GW94" s="11"/>
      <c r="GX94" s="11"/>
      <c r="GY94" s="11"/>
      <c r="GZ94" s="11"/>
      <c r="HA94" s="11"/>
      <c r="HB94" s="11"/>
      <c r="HC94" s="11"/>
      <c r="HD94" s="11"/>
      <c r="HE94" s="11"/>
      <c r="HF94" s="11"/>
      <c r="HG94" s="11"/>
      <c r="HH94" s="11"/>
      <c r="HI94" s="11"/>
      <c r="HJ94" s="11"/>
      <c r="HK94" s="11"/>
      <c r="HL94" s="11"/>
      <c r="HM94" s="11"/>
      <c r="HN94" s="11"/>
      <c r="HO94" s="11"/>
      <c r="HP94" s="11"/>
      <c r="HQ94" s="11"/>
      <c r="HR94" s="11"/>
      <c r="HS94" s="11"/>
      <c r="HT94" s="11"/>
      <c r="HU94" s="11"/>
      <c r="HV94" s="11"/>
      <c r="HW94" s="11"/>
      <c r="HX94" s="11"/>
      <c r="HY94" s="11"/>
      <c r="HZ94" s="11"/>
      <c r="IA94" s="11"/>
      <c r="IB94" s="11"/>
      <c r="IC94" s="4"/>
      <c r="ID94" s="4"/>
      <c r="IE94" s="4"/>
      <c r="IF94" s="4"/>
      <c r="IG94" s="4"/>
      <c r="IH94" s="4"/>
      <c r="II94" s="4"/>
      <c r="IJ94" s="4"/>
      <c r="IK94" s="4"/>
      <c r="IL94" s="4"/>
      <c r="IM94" s="4"/>
      <c r="IN94" s="4"/>
      <c r="IO94" s="4"/>
      <c r="IP94" s="4"/>
      <c r="IQ94" s="4"/>
      <c r="IR94" s="4"/>
      <c r="IS94" s="4"/>
      <c r="IT94" s="9"/>
      <c r="IU94" s="9"/>
    </row>
    <row r="95" spans="1:255" s="2" customFormat="1">
      <c r="A95" s="15" t="s">
        <v>926</v>
      </c>
      <c r="B95" s="15" t="s">
        <v>927</v>
      </c>
      <c r="C95" s="22" t="s">
        <v>547</v>
      </c>
      <c r="D95" s="22" t="s">
        <v>163</v>
      </c>
      <c r="E95" s="30" t="s">
        <v>928</v>
      </c>
      <c r="F95" s="21" t="s">
        <v>929</v>
      </c>
      <c r="G95" s="30"/>
      <c r="H95" s="30"/>
      <c r="I95" s="21" t="s">
        <v>1078</v>
      </c>
      <c r="J95" s="23" t="s">
        <v>1079</v>
      </c>
      <c r="K95" s="7" t="s">
        <v>986</v>
      </c>
      <c r="L95" s="7" t="s">
        <v>416</v>
      </c>
      <c r="M95" s="8"/>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c r="HT95" s="10"/>
      <c r="HU95" s="10"/>
      <c r="HV95" s="10"/>
      <c r="HW95" s="10"/>
      <c r="HX95" s="10"/>
      <c r="HY95" s="10"/>
      <c r="HZ95" s="10"/>
      <c r="IA95" s="10"/>
      <c r="IB95" s="10"/>
    </row>
    <row r="96" spans="1:255" s="2" customFormat="1">
      <c r="A96" s="23" t="s">
        <v>932</v>
      </c>
      <c r="B96" s="23" t="s">
        <v>933</v>
      </c>
      <c r="C96" s="22" t="s">
        <v>549</v>
      </c>
      <c r="D96" s="22" t="s">
        <v>1080</v>
      </c>
      <c r="E96" s="30" t="s">
        <v>934</v>
      </c>
      <c r="F96" s="21" t="s">
        <v>935</v>
      </c>
      <c r="G96" s="30"/>
      <c r="H96" s="30"/>
      <c r="I96" s="21" t="s">
        <v>1081</v>
      </c>
      <c r="J96" s="23" t="s">
        <v>1082</v>
      </c>
      <c r="K96" s="7" t="s">
        <v>986</v>
      </c>
      <c r="L96" s="7" t="s">
        <v>416</v>
      </c>
      <c r="M96" s="8"/>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c r="HT96" s="10"/>
      <c r="HU96" s="10"/>
      <c r="HV96" s="10"/>
      <c r="HW96" s="10"/>
      <c r="HX96" s="10"/>
      <c r="HY96" s="10"/>
      <c r="HZ96" s="10"/>
      <c r="IA96" s="10"/>
      <c r="IB96" s="10"/>
    </row>
    <row r="97" spans="1:255" s="2" customFormat="1">
      <c r="A97" s="23" t="s">
        <v>938</v>
      </c>
      <c r="B97" s="23" t="s">
        <v>939</v>
      </c>
      <c r="C97" s="22" t="s">
        <v>551</v>
      </c>
      <c r="D97" s="22" t="s">
        <v>1083</v>
      </c>
      <c r="E97" s="30" t="s">
        <v>940</v>
      </c>
      <c r="F97" s="30" t="s">
        <v>941</v>
      </c>
      <c r="G97" s="30"/>
      <c r="H97" s="30"/>
      <c r="I97" s="21" t="s">
        <v>1084</v>
      </c>
      <c r="J97" s="23" t="s">
        <v>1085</v>
      </c>
      <c r="K97" s="7" t="s">
        <v>986</v>
      </c>
      <c r="L97" s="7" t="s">
        <v>416</v>
      </c>
      <c r="M97" s="8"/>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c r="HT97" s="10"/>
      <c r="HU97" s="10"/>
      <c r="HV97" s="10"/>
      <c r="HW97" s="10"/>
      <c r="HX97" s="10"/>
      <c r="HY97" s="10"/>
      <c r="HZ97" s="10"/>
      <c r="IA97" s="10"/>
      <c r="IB97" s="10"/>
    </row>
    <row r="98" spans="1:255" customFormat="1">
      <c r="A98" s="20" t="s">
        <v>1086</v>
      </c>
      <c r="B98" s="20" t="s">
        <v>881</v>
      </c>
      <c r="C98" s="22" t="s">
        <v>553</v>
      </c>
      <c r="D98" s="22" t="s">
        <v>1087</v>
      </c>
      <c r="E98" s="30" t="s">
        <v>431</v>
      </c>
      <c r="F98" s="30" t="s">
        <v>1088</v>
      </c>
      <c r="G98" s="30"/>
      <c r="H98" s="30"/>
      <c r="I98" s="29" t="s">
        <v>1089</v>
      </c>
      <c r="J98" s="51" t="s">
        <v>1090</v>
      </c>
      <c r="K98" s="7" t="s">
        <v>986</v>
      </c>
      <c r="L98" s="7" t="s">
        <v>416</v>
      </c>
      <c r="M98" s="8"/>
      <c r="N98" s="9"/>
      <c r="O98" s="10"/>
      <c r="P98" s="10"/>
      <c r="Q98" s="10"/>
      <c r="R98" s="10"/>
      <c r="S98" s="10"/>
      <c r="T98" s="10"/>
      <c r="U98" s="10"/>
      <c r="V98" s="10"/>
      <c r="W98" s="10"/>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c r="EG98" s="11"/>
      <c r="EH98" s="11"/>
      <c r="EI98" s="11"/>
      <c r="EJ98" s="11"/>
      <c r="EK98" s="11"/>
      <c r="EL98" s="11"/>
      <c r="EM98" s="11"/>
      <c r="EN98" s="11"/>
      <c r="EO98" s="11"/>
      <c r="EP98" s="11"/>
      <c r="EQ98" s="11"/>
      <c r="ER98" s="11"/>
      <c r="ES98" s="11"/>
      <c r="ET98" s="11"/>
      <c r="EU98" s="11"/>
      <c r="EV98" s="11"/>
      <c r="EW98" s="11"/>
      <c r="EX98" s="11"/>
      <c r="EY98" s="11"/>
      <c r="EZ98" s="11"/>
      <c r="FA98" s="11"/>
      <c r="FB98" s="11"/>
      <c r="FC98" s="11"/>
      <c r="FD98" s="11"/>
      <c r="FE98" s="11"/>
      <c r="FF98" s="11"/>
      <c r="FG98" s="11"/>
      <c r="FH98" s="11"/>
      <c r="FI98" s="11"/>
      <c r="FJ98" s="11"/>
      <c r="FK98" s="11"/>
      <c r="FL98" s="11"/>
      <c r="FM98" s="11"/>
      <c r="FN98" s="11"/>
      <c r="FO98" s="11"/>
      <c r="FP98" s="11"/>
      <c r="FQ98" s="11"/>
      <c r="FR98" s="11"/>
      <c r="FS98" s="11"/>
      <c r="FT98" s="11"/>
      <c r="FU98" s="11"/>
      <c r="FV98" s="11"/>
      <c r="FW98" s="11"/>
      <c r="FX98" s="11"/>
      <c r="FY98" s="11"/>
      <c r="FZ98" s="11"/>
      <c r="GA98" s="11"/>
      <c r="GB98" s="11"/>
      <c r="GC98" s="11"/>
      <c r="GD98" s="11"/>
      <c r="GE98" s="11"/>
      <c r="GF98" s="11"/>
      <c r="GG98" s="11"/>
      <c r="GH98" s="11"/>
      <c r="GI98" s="11"/>
      <c r="GJ98" s="11"/>
      <c r="GK98" s="11"/>
      <c r="GL98" s="11"/>
      <c r="GM98" s="11"/>
      <c r="GN98" s="11"/>
      <c r="GO98" s="11"/>
      <c r="GP98" s="11"/>
      <c r="GQ98" s="11"/>
      <c r="GR98" s="11"/>
      <c r="GS98" s="11"/>
      <c r="GT98" s="11"/>
      <c r="GU98" s="11"/>
      <c r="GV98" s="11"/>
      <c r="GW98" s="11"/>
      <c r="GX98" s="11"/>
      <c r="GY98" s="11"/>
      <c r="GZ98" s="11"/>
      <c r="HA98" s="11"/>
      <c r="HB98" s="11"/>
      <c r="HC98" s="11"/>
      <c r="HD98" s="11"/>
      <c r="HE98" s="11"/>
      <c r="HF98" s="11"/>
      <c r="HG98" s="11"/>
      <c r="HH98" s="11"/>
      <c r="HI98" s="11"/>
      <c r="HJ98" s="11"/>
      <c r="HK98" s="11"/>
      <c r="HL98" s="11"/>
      <c r="HM98" s="11"/>
      <c r="HN98" s="11"/>
      <c r="HO98" s="11"/>
      <c r="HP98" s="11"/>
      <c r="HQ98" s="11"/>
      <c r="HR98" s="11"/>
      <c r="HS98" s="11"/>
      <c r="HT98" s="11"/>
      <c r="HU98" s="11"/>
      <c r="HV98" s="11"/>
      <c r="HW98" s="11"/>
      <c r="HX98" s="11"/>
      <c r="HY98" s="11"/>
      <c r="HZ98" s="11"/>
      <c r="IA98" s="11"/>
      <c r="IB98" s="11"/>
      <c r="IC98" s="4"/>
      <c r="ID98" s="4"/>
      <c r="IE98" s="4"/>
      <c r="IF98" s="4"/>
      <c r="IG98" s="4"/>
      <c r="IH98" s="4"/>
      <c r="II98" s="4"/>
      <c r="IJ98" s="4"/>
      <c r="IK98" s="4"/>
      <c r="IL98" s="4"/>
      <c r="IM98" s="4"/>
      <c r="IN98" s="4"/>
      <c r="IO98" s="4"/>
      <c r="IP98" s="4"/>
      <c r="IQ98" s="4"/>
      <c r="IR98" s="4"/>
      <c r="IS98" s="4"/>
      <c r="IT98" s="9"/>
      <c r="IU98" s="9"/>
    </row>
    <row r="99" spans="1:255" s="2" customFormat="1">
      <c r="A99" s="15" t="s">
        <v>868</v>
      </c>
      <c r="B99" s="15" t="s">
        <v>869</v>
      </c>
      <c r="C99" s="22" t="s">
        <v>555</v>
      </c>
      <c r="D99" s="22" t="s">
        <v>1091</v>
      </c>
      <c r="E99" s="30" t="s">
        <v>501</v>
      </c>
      <c r="F99" s="30" t="s">
        <v>233</v>
      </c>
      <c r="G99" s="30"/>
      <c r="H99" s="30"/>
      <c r="I99" s="30" t="s">
        <v>544</v>
      </c>
      <c r="J99" s="51" t="s">
        <v>491</v>
      </c>
      <c r="K99" s="7" t="s">
        <v>986</v>
      </c>
      <c r="L99" s="7" t="s">
        <v>416</v>
      </c>
      <c r="M99" s="8"/>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row>
    <row r="100" spans="1:255" customFormat="1">
      <c r="A100" s="23" t="s">
        <v>1092</v>
      </c>
      <c r="B100" s="23" t="s">
        <v>1093</v>
      </c>
      <c r="C100" s="22" t="s">
        <v>557</v>
      </c>
      <c r="D100" s="22" t="s">
        <v>1094</v>
      </c>
      <c r="E100" s="30" t="s">
        <v>467</v>
      </c>
      <c r="F100" s="30" t="s">
        <v>466</v>
      </c>
      <c r="G100" s="30"/>
      <c r="H100" s="30"/>
      <c r="I100" s="6" t="s">
        <v>468</v>
      </c>
      <c r="J100" s="51" t="s">
        <v>469</v>
      </c>
      <c r="K100" s="7" t="s">
        <v>986</v>
      </c>
      <c r="L100" s="7" t="s">
        <v>416</v>
      </c>
      <c r="M100" s="8"/>
      <c r="N100" s="9"/>
      <c r="O100" s="10"/>
      <c r="P100" s="10"/>
      <c r="Q100" s="10"/>
      <c r="R100" s="10"/>
      <c r="S100" s="10"/>
      <c r="T100" s="10"/>
      <c r="U100" s="10"/>
      <c r="V100" s="10"/>
      <c r="W100" s="10"/>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c r="EG100" s="11"/>
      <c r="EH100" s="11"/>
      <c r="EI100" s="11"/>
      <c r="EJ100" s="11"/>
      <c r="EK100" s="11"/>
      <c r="EL100" s="11"/>
      <c r="EM100" s="11"/>
      <c r="EN100" s="11"/>
      <c r="EO100" s="11"/>
      <c r="EP100" s="11"/>
      <c r="EQ100" s="11"/>
      <c r="ER100" s="11"/>
      <c r="ES100" s="11"/>
      <c r="ET100" s="11"/>
      <c r="EU100" s="11"/>
      <c r="EV100" s="11"/>
      <c r="EW100" s="11"/>
      <c r="EX100" s="11"/>
      <c r="EY100" s="11"/>
      <c r="EZ100" s="11"/>
      <c r="FA100" s="11"/>
      <c r="FB100" s="11"/>
      <c r="FC100" s="11"/>
      <c r="FD100" s="11"/>
      <c r="FE100" s="11"/>
      <c r="FF100" s="11"/>
      <c r="FG100" s="11"/>
      <c r="FH100" s="11"/>
      <c r="FI100" s="11"/>
      <c r="FJ100" s="11"/>
      <c r="FK100" s="11"/>
      <c r="FL100" s="11"/>
      <c r="FM100" s="11"/>
      <c r="FN100" s="11"/>
      <c r="FO100" s="11"/>
      <c r="FP100" s="11"/>
      <c r="FQ100" s="11"/>
      <c r="FR100" s="11"/>
      <c r="FS100" s="11"/>
      <c r="FT100" s="11"/>
      <c r="FU100" s="11"/>
      <c r="FV100" s="11"/>
      <c r="FW100" s="11"/>
      <c r="FX100" s="11"/>
      <c r="FY100" s="11"/>
      <c r="FZ100" s="11"/>
      <c r="GA100" s="11"/>
      <c r="GB100" s="11"/>
      <c r="GC100" s="11"/>
      <c r="GD100" s="11"/>
      <c r="GE100" s="11"/>
      <c r="GF100" s="11"/>
      <c r="GG100" s="11"/>
      <c r="GH100" s="11"/>
      <c r="GI100" s="11"/>
      <c r="GJ100" s="11"/>
      <c r="GK100" s="11"/>
      <c r="GL100" s="11"/>
      <c r="GM100" s="11"/>
      <c r="GN100" s="11"/>
      <c r="GO100" s="11"/>
      <c r="GP100" s="11"/>
      <c r="GQ100" s="11"/>
      <c r="GR100" s="11"/>
      <c r="GS100" s="11"/>
      <c r="GT100" s="11"/>
      <c r="GU100" s="11"/>
      <c r="GV100" s="11"/>
      <c r="GW100" s="11"/>
      <c r="GX100" s="11"/>
      <c r="GY100" s="11"/>
      <c r="GZ100" s="11"/>
      <c r="HA100" s="11"/>
      <c r="HB100" s="11"/>
      <c r="HC100" s="11"/>
      <c r="HD100" s="11"/>
      <c r="HE100" s="11"/>
      <c r="HF100" s="11"/>
      <c r="HG100" s="11"/>
      <c r="HH100" s="11"/>
      <c r="HI100" s="11"/>
      <c r="HJ100" s="11"/>
      <c r="HK100" s="11"/>
      <c r="HL100" s="11"/>
      <c r="HM100" s="11"/>
      <c r="HN100" s="11"/>
      <c r="HO100" s="11"/>
      <c r="HP100" s="11"/>
      <c r="HQ100" s="11"/>
      <c r="HR100" s="11"/>
      <c r="HS100" s="11"/>
      <c r="HT100" s="11"/>
      <c r="HU100" s="11"/>
      <c r="HV100" s="11"/>
      <c r="HW100" s="11"/>
      <c r="HX100" s="11"/>
      <c r="HY100" s="11"/>
      <c r="HZ100" s="11"/>
      <c r="IA100" s="11"/>
      <c r="IB100" s="11"/>
      <c r="IC100" s="4"/>
      <c r="ID100" s="4"/>
      <c r="IE100" s="4"/>
      <c r="IF100" s="4"/>
      <c r="IG100" s="4"/>
      <c r="IH100" s="4"/>
      <c r="II100" s="4"/>
      <c r="IJ100" s="4"/>
      <c r="IK100" s="4"/>
      <c r="IL100" s="4"/>
      <c r="IM100" s="4"/>
      <c r="IN100" s="4"/>
      <c r="IO100" s="4"/>
      <c r="IP100" s="4"/>
      <c r="IQ100" s="4"/>
      <c r="IR100" s="4"/>
      <c r="IS100" s="4"/>
      <c r="IT100" s="9"/>
      <c r="IU100" s="9"/>
    </row>
    <row r="101" spans="1:255" customFormat="1">
      <c r="A101" s="23" t="s">
        <v>948</v>
      </c>
      <c r="B101" s="23" t="s">
        <v>949</v>
      </c>
      <c r="C101" s="22" t="s">
        <v>559</v>
      </c>
      <c r="D101" s="22" t="s">
        <v>1095</v>
      </c>
      <c r="E101" s="30" t="s">
        <v>340</v>
      </c>
      <c r="F101" s="30" t="s">
        <v>1096</v>
      </c>
      <c r="G101" s="30"/>
      <c r="H101" s="30"/>
      <c r="I101" s="29" t="s">
        <v>49</v>
      </c>
      <c r="J101" s="21" t="s">
        <v>341</v>
      </c>
      <c r="K101" s="7" t="s">
        <v>986</v>
      </c>
      <c r="L101" s="7" t="s">
        <v>416</v>
      </c>
      <c r="M101" s="8"/>
      <c r="N101" s="9"/>
      <c r="O101" s="10"/>
      <c r="P101" s="10"/>
      <c r="Q101" s="10"/>
      <c r="R101" s="10"/>
      <c r="S101" s="10"/>
      <c r="T101" s="10"/>
      <c r="U101" s="10"/>
      <c r="V101" s="10"/>
      <c r="W101" s="10"/>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c r="HS101" s="11"/>
      <c r="HT101" s="11"/>
      <c r="HU101" s="11"/>
      <c r="HV101" s="11"/>
      <c r="HW101" s="11"/>
      <c r="HX101" s="11"/>
      <c r="HY101" s="11"/>
      <c r="HZ101" s="11"/>
      <c r="IA101" s="11"/>
      <c r="IB101" s="11"/>
      <c r="IC101" s="4"/>
      <c r="ID101" s="4"/>
      <c r="IE101" s="4"/>
      <c r="IF101" s="4"/>
      <c r="IG101" s="4"/>
      <c r="IH101" s="4"/>
      <c r="II101" s="4"/>
      <c r="IJ101" s="4"/>
      <c r="IK101" s="4"/>
      <c r="IL101" s="4"/>
      <c r="IM101" s="4"/>
      <c r="IN101" s="4"/>
      <c r="IO101" s="4"/>
      <c r="IP101" s="4"/>
      <c r="IQ101" s="4"/>
      <c r="IR101" s="4"/>
      <c r="IS101" s="4"/>
      <c r="IT101" s="9"/>
      <c r="IU101" s="9"/>
    </row>
    <row r="102" spans="1:255" customFormat="1">
      <c r="A102" s="23" t="s">
        <v>1097</v>
      </c>
      <c r="B102" s="23" t="s">
        <v>1098</v>
      </c>
      <c r="C102" s="22" t="s">
        <v>562</v>
      </c>
      <c r="D102" s="22" t="s">
        <v>169</v>
      </c>
      <c r="E102" s="30" t="s">
        <v>484</v>
      </c>
      <c r="F102" s="30" t="s">
        <v>483</v>
      </c>
      <c r="G102" s="30"/>
      <c r="H102" s="30"/>
      <c r="I102" s="29" t="s">
        <v>1099</v>
      </c>
      <c r="J102" s="20" t="s">
        <v>1100</v>
      </c>
      <c r="K102" s="7" t="s">
        <v>986</v>
      </c>
      <c r="L102" s="7" t="s">
        <v>416</v>
      </c>
      <c r="M102" s="8"/>
      <c r="N102" s="9"/>
      <c r="O102" s="10"/>
      <c r="P102" s="10"/>
      <c r="Q102" s="10"/>
      <c r="R102" s="10"/>
      <c r="S102" s="10"/>
      <c r="T102" s="10"/>
      <c r="U102" s="10"/>
      <c r="V102" s="10"/>
      <c r="W102" s="10"/>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c r="HS102" s="11"/>
      <c r="HT102" s="11"/>
      <c r="HU102" s="11"/>
      <c r="HV102" s="11"/>
      <c r="HW102" s="11"/>
      <c r="HX102" s="11"/>
      <c r="HY102" s="11"/>
      <c r="HZ102" s="11"/>
      <c r="IA102" s="11"/>
      <c r="IB102" s="11"/>
      <c r="IC102" s="4"/>
      <c r="ID102" s="4"/>
      <c r="IE102" s="4"/>
      <c r="IF102" s="4"/>
      <c r="IG102" s="4"/>
      <c r="IH102" s="4"/>
      <c r="II102" s="4"/>
      <c r="IJ102" s="4"/>
      <c r="IK102" s="4"/>
      <c r="IL102" s="4"/>
      <c r="IM102" s="4"/>
      <c r="IN102" s="4"/>
      <c r="IO102" s="4"/>
      <c r="IP102" s="4"/>
      <c r="IQ102" s="4"/>
      <c r="IR102" s="4"/>
      <c r="IS102" s="4"/>
      <c r="IT102" s="9"/>
      <c r="IU102" s="9"/>
    </row>
    <row r="103" spans="1:255" customFormat="1">
      <c r="A103" s="20" t="s">
        <v>1101</v>
      </c>
      <c r="B103" s="20" t="s">
        <v>1102</v>
      </c>
      <c r="C103" s="22" t="s">
        <v>567</v>
      </c>
      <c r="D103" s="22" t="s">
        <v>170</v>
      </c>
      <c r="E103" s="30" t="s">
        <v>454</v>
      </c>
      <c r="F103" s="48" t="s">
        <v>453</v>
      </c>
      <c r="G103" s="48"/>
      <c r="H103" s="48"/>
      <c r="I103" s="52" t="s">
        <v>455</v>
      </c>
      <c r="J103" s="23" t="s">
        <v>1103</v>
      </c>
      <c r="K103" s="7" t="s">
        <v>986</v>
      </c>
      <c r="L103" s="7" t="s">
        <v>416</v>
      </c>
      <c r="M103" s="8"/>
      <c r="N103" s="9"/>
      <c r="O103" s="10"/>
      <c r="P103" s="10"/>
      <c r="Q103" s="10"/>
      <c r="R103" s="10"/>
      <c r="S103" s="10"/>
      <c r="T103" s="10"/>
      <c r="U103" s="10"/>
      <c r="V103" s="10"/>
      <c r="W103" s="10"/>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c r="HS103" s="11"/>
      <c r="HT103" s="11"/>
      <c r="HU103" s="11"/>
      <c r="HV103" s="11"/>
      <c r="HW103" s="11"/>
      <c r="HX103" s="11"/>
      <c r="HY103" s="11"/>
      <c r="HZ103" s="11"/>
      <c r="IA103" s="11"/>
      <c r="IB103" s="11"/>
      <c r="IC103" s="4"/>
      <c r="ID103" s="4"/>
      <c r="IE103" s="4"/>
      <c r="IF103" s="4"/>
      <c r="IG103" s="4"/>
      <c r="IH103" s="4"/>
      <c r="II103" s="4"/>
      <c r="IJ103" s="4"/>
      <c r="IK103" s="4"/>
      <c r="IL103" s="4"/>
      <c r="IM103" s="4"/>
      <c r="IN103" s="4"/>
      <c r="IO103" s="4"/>
      <c r="IP103" s="4"/>
      <c r="IQ103" s="4"/>
      <c r="IR103" s="4"/>
      <c r="IS103" s="4"/>
      <c r="IT103" s="9"/>
      <c r="IU103" s="9"/>
    </row>
    <row r="104" spans="1:255" customFormat="1">
      <c r="A104" s="23" t="s">
        <v>1104</v>
      </c>
      <c r="B104" s="23" t="s">
        <v>1105</v>
      </c>
      <c r="C104" s="22" t="s">
        <v>569</v>
      </c>
      <c r="D104" s="22" t="s">
        <v>171</v>
      </c>
      <c r="E104" s="30" t="s">
        <v>1106</v>
      </c>
      <c r="F104" s="30" t="s">
        <v>587</v>
      </c>
      <c r="G104" s="30"/>
      <c r="H104" s="49" t="s">
        <v>27</v>
      </c>
      <c r="I104" s="49" t="s">
        <v>27</v>
      </c>
      <c r="J104" s="23" t="s">
        <v>1107</v>
      </c>
      <c r="K104" s="7" t="s">
        <v>986</v>
      </c>
      <c r="L104" s="7" t="s">
        <v>416</v>
      </c>
      <c r="M104" s="8"/>
      <c r="N104" s="9"/>
      <c r="O104" s="10"/>
      <c r="P104" s="10"/>
      <c r="Q104" s="10"/>
      <c r="R104" s="10"/>
      <c r="S104" s="10"/>
      <c r="T104" s="10"/>
      <c r="U104" s="10"/>
      <c r="V104" s="10"/>
      <c r="W104" s="10"/>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c r="HS104" s="11"/>
      <c r="HT104" s="11"/>
      <c r="HU104" s="11"/>
      <c r="HV104" s="11"/>
      <c r="HW104" s="11"/>
      <c r="HX104" s="11"/>
      <c r="HY104" s="11"/>
      <c r="HZ104" s="11"/>
      <c r="IA104" s="11"/>
      <c r="IB104" s="11"/>
      <c r="IC104" s="4"/>
      <c r="ID104" s="4"/>
      <c r="IE104" s="4"/>
      <c r="IF104" s="4"/>
      <c r="IG104" s="4"/>
      <c r="IH104" s="4"/>
      <c r="II104" s="4"/>
      <c r="IJ104" s="4"/>
      <c r="IK104" s="4"/>
      <c r="IL104" s="4"/>
      <c r="IM104" s="4"/>
      <c r="IN104" s="4"/>
      <c r="IO104" s="4"/>
      <c r="IP104" s="4"/>
      <c r="IQ104" s="4"/>
      <c r="IR104" s="4"/>
      <c r="IS104" s="4"/>
      <c r="IT104" s="9"/>
      <c r="IU104" s="9"/>
    </row>
    <row r="105" spans="1:255" customFormat="1">
      <c r="A105" s="23" t="s">
        <v>1108</v>
      </c>
      <c r="B105" s="23" t="s">
        <v>1109</v>
      </c>
      <c r="C105" s="22" t="s">
        <v>575</v>
      </c>
      <c r="D105" s="22" t="s">
        <v>172</v>
      </c>
      <c r="E105" s="30" t="s">
        <v>1110</v>
      </c>
      <c r="F105" s="21" t="s">
        <v>591</v>
      </c>
      <c r="G105" s="30"/>
      <c r="H105" s="49" t="s">
        <v>27</v>
      </c>
      <c r="I105" s="30" t="s">
        <v>544</v>
      </c>
      <c r="J105" s="23" t="s">
        <v>1111</v>
      </c>
      <c r="K105" s="7" t="s">
        <v>986</v>
      </c>
      <c r="L105" s="7" t="s">
        <v>416</v>
      </c>
      <c r="M105" s="8"/>
      <c r="N105" s="9"/>
      <c r="O105" s="10"/>
      <c r="P105" s="10"/>
      <c r="Q105" s="10"/>
      <c r="R105" s="10"/>
      <c r="S105" s="10"/>
      <c r="T105" s="10"/>
      <c r="U105" s="10"/>
      <c r="V105" s="10"/>
      <c r="W105" s="10"/>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c r="HS105" s="11"/>
      <c r="HT105" s="11"/>
      <c r="HU105" s="11"/>
      <c r="HV105" s="11"/>
      <c r="HW105" s="11"/>
      <c r="HX105" s="11"/>
      <c r="HY105" s="11"/>
      <c r="HZ105" s="11"/>
      <c r="IA105" s="11"/>
      <c r="IB105" s="11"/>
      <c r="IC105" s="4"/>
      <c r="ID105" s="4"/>
      <c r="IE105" s="4"/>
      <c r="IF105" s="4"/>
      <c r="IG105" s="4"/>
      <c r="IH105" s="4"/>
      <c r="II105" s="4"/>
      <c r="IJ105" s="4"/>
      <c r="IK105" s="4"/>
      <c r="IL105" s="4"/>
      <c r="IM105" s="4"/>
      <c r="IN105" s="4"/>
      <c r="IO105" s="4"/>
      <c r="IP105" s="4"/>
      <c r="IQ105" s="4"/>
      <c r="IR105" s="4"/>
      <c r="IS105" s="4"/>
      <c r="IT105" s="9"/>
      <c r="IU105" s="9"/>
    </row>
    <row r="106" spans="1:255" customFormat="1">
      <c r="A106" s="23" t="s">
        <v>1112</v>
      </c>
      <c r="B106" s="23" t="s">
        <v>1113</v>
      </c>
      <c r="C106" s="22" t="s">
        <v>581</v>
      </c>
      <c r="D106" s="22" t="s">
        <v>173</v>
      </c>
      <c r="E106" s="30" t="s">
        <v>596</v>
      </c>
      <c r="F106" s="21" t="s">
        <v>595</v>
      </c>
      <c r="G106" s="30"/>
      <c r="H106" s="30"/>
      <c r="I106" s="29" t="s">
        <v>1114</v>
      </c>
      <c r="J106" s="51" t="s">
        <v>598</v>
      </c>
      <c r="K106" s="7" t="s">
        <v>986</v>
      </c>
      <c r="L106" s="7" t="s">
        <v>416</v>
      </c>
      <c r="M106" s="8"/>
      <c r="N106" s="9"/>
      <c r="O106" s="10"/>
      <c r="P106" s="10"/>
      <c r="Q106" s="10"/>
      <c r="R106" s="10"/>
      <c r="S106" s="10"/>
      <c r="T106" s="10"/>
      <c r="U106" s="10"/>
      <c r="V106" s="10"/>
      <c r="W106" s="10"/>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c r="HS106" s="11"/>
      <c r="HT106" s="11"/>
      <c r="HU106" s="11"/>
      <c r="HV106" s="11"/>
      <c r="HW106" s="11"/>
      <c r="HX106" s="11"/>
      <c r="HY106" s="11"/>
      <c r="HZ106" s="11"/>
      <c r="IA106" s="11"/>
      <c r="IB106" s="11"/>
      <c r="IC106" s="4"/>
      <c r="ID106" s="4"/>
      <c r="IE106" s="4"/>
      <c r="IF106" s="4"/>
      <c r="IG106" s="4"/>
      <c r="IH106" s="4"/>
      <c r="II106" s="4"/>
      <c r="IJ106" s="4"/>
      <c r="IK106" s="4"/>
      <c r="IL106" s="4"/>
      <c r="IM106" s="4"/>
      <c r="IN106" s="4"/>
      <c r="IO106" s="4"/>
      <c r="IP106" s="4"/>
      <c r="IQ106" s="4"/>
      <c r="IR106" s="4"/>
      <c r="IS106" s="4"/>
      <c r="IT106" s="9"/>
      <c r="IU106" s="9"/>
    </row>
    <row r="107" spans="1:255" customFormat="1">
      <c r="A107" s="20" t="s">
        <v>1115</v>
      </c>
      <c r="B107" s="20" t="s">
        <v>1116</v>
      </c>
      <c r="C107" s="22" t="s">
        <v>586</v>
      </c>
      <c r="D107" s="22" t="s">
        <v>179</v>
      </c>
      <c r="E107" s="21" t="s">
        <v>1117</v>
      </c>
      <c r="F107" s="21" t="s">
        <v>601</v>
      </c>
      <c r="G107" s="30"/>
      <c r="H107" s="30"/>
      <c r="I107" s="29" t="s">
        <v>1118</v>
      </c>
      <c r="J107" s="15" t="s">
        <v>27</v>
      </c>
      <c r="K107" s="7" t="s">
        <v>986</v>
      </c>
      <c r="L107" s="7" t="s">
        <v>416</v>
      </c>
      <c r="M107" s="8"/>
      <c r="N107" s="9"/>
      <c r="O107" s="10"/>
      <c r="P107" s="10"/>
      <c r="Q107" s="10"/>
      <c r="R107" s="10"/>
      <c r="S107" s="10"/>
      <c r="T107" s="10"/>
      <c r="U107" s="10"/>
      <c r="V107" s="10"/>
      <c r="W107" s="10"/>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1"/>
      <c r="ET107" s="11"/>
      <c r="EU107" s="11"/>
      <c r="EV107" s="11"/>
      <c r="EW107" s="11"/>
      <c r="EX107" s="11"/>
      <c r="EY107" s="11"/>
      <c r="EZ107" s="11"/>
      <c r="FA107" s="11"/>
      <c r="FB107" s="11"/>
      <c r="FC107" s="11"/>
      <c r="FD107" s="11"/>
      <c r="FE107" s="11"/>
      <c r="FF107" s="11"/>
      <c r="FG107" s="11"/>
      <c r="FH107" s="11"/>
      <c r="FI107" s="11"/>
      <c r="FJ107" s="11"/>
      <c r="FK107" s="11"/>
      <c r="FL107" s="11"/>
      <c r="FM107" s="11"/>
      <c r="FN107" s="11"/>
      <c r="FO107" s="11"/>
      <c r="FP107" s="11"/>
      <c r="FQ107" s="11"/>
      <c r="FR107" s="11"/>
      <c r="FS107" s="11"/>
      <c r="FT107" s="11"/>
      <c r="FU107" s="11"/>
      <c r="FV107" s="11"/>
      <c r="FW107" s="11"/>
      <c r="FX107" s="11"/>
      <c r="FY107" s="11"/>
      <c r="FZ107" s="11"/>
      <c r="GA107" s="11"/>
      <c r="GB107" s="11"/>
      <c r="GC107" s="11"/>
      <c r="GD107" s="11"/>
      <c r="GE107" s="11"/>
      <c r="GF107" s="11"/>
      <c r="GG107" s="11"/>
      <c r="GH107" s="11"/>
      <c r="GI107" s="11"/>
      <c r="GJ107" s="11"/>
      <c r="GK107" s="11"/>
      <c r="GL107" s="11"/>
      <c r="GM107" s="11"/>
      <c r="GN107" s="11"/>
      <c r="GO107" s="11"/>
      <c r="GP107" s="11"/>
      <c r="GQ107" s="11"/>
      <c r="GR107" s="11"/>
      <c r="GS107" s="11"/>
      <c r="GT107" s="11"/>
      <c r="GU107" s="11"/>
      <c r="GV107" s="11"/>
      <c r="GW107" s="11"/>
      <c r="GX107" s="11"/>
      <c r="GY107" s="11"/>
      <c r="GZ107" s="11"/>
      <c r="HA107" s="11"/>
      <c r="HB107" s="11"/>
      <c r="HC107" s="11"/>
      <c r="HD107" s="11"/>
      <c r="HE107" s="11"/>
      <c r="HF107" s="11"/>
      <c r="HG107" s="11"/>
      <c r="HH107" s="11"/>
      <c r="HI107" s="11"/>
      <c r="HJ107" s="11"/>
      <c r="HK107" s="11"/>
      <c r="HL107" s="11"/>
      <c r="HM107" s="11"/>
      <c r="HN107" s="11"/>
      <c r="HO107" s="11"/>
      <c r="HP107" s="11"/>
      <c r="HQ107" s="11"/>
      <c r="HR107" s="11"/>
      <c r="HS107" s="11"/>
      <c r="HT107" s="11"/>
      <c r="HU107" s="11"/>
      <c r="HV107" s="11"/>
      <c r="HW107" s="11"/>
      <c r="HX107" s="11"/>
      <c r="HY107" s="11"/>
      <c r="HZ107" s="11"/>
      <c r="IA107" s="11"/>
      <c r="IB107" s="11"/>
      <c r="IC107" s="4"/>
      <c r="ID107" s="4"/>
      <c r="IE107" s="4"/>
      <c r="IF107" s="4"/>
      <c r="IG107" s="4"/>
      <c r="IH107" s="4"/>
      <c r="II107" s="4"/>
      <c r="IJ107" s="4"/>
      <c r="IK107" s="4"/>
      <c r="IL107" s="4"/>
      <c r="IM107" s="4"/>
      <c r="IN107" s="4"/>
      <c r="IO107" s="4"/>
      <c r="IP107" s="4"/>
      <c r="IQ107" s="4"/>
      <c r="IR107" s="4"/>
      <c r="IS107" s="4"/>
      <c r="IT107" s="9"/>
      <c r="IU107" s="9"/>
    </row>
    <row r="108" spans="1:255" customFormat="1">
      <c r="A108" s="15" t="s">
        <v>1119</v>
      </c>
      <c r="B108" s="15" t="s">
        <v>1120</v>
      </c>
      <c r="C108" s="22" t="s">
        <v>590</v>
      </c>
      <c r="D108" s="22" t="s">
        <v>180</v>
      </c>
      <c r="E108" s="21" t="s">
        <v>607</v>
      </c>
      <c r="F108" s="21" t="s">
        <v>1121</v>
      </c>
      <c r="G108" s="30"/>
      <c r="H108" s="30"/>
      <c r="I108" s="29" t="s">
        <v>1122</v>
      </c>
      <c r="J108" s="51" t="s">
        <v>609</v>
      </c>
      <c r="K108" s="7" t="s">
        <v>986</v>
      </c>
      <c r="L108" s="7" t="s">
        <v>416</v>
      </c>
      <c r="M108" s="8"/>
      <c r="N108" s="9"/>
      <c r="O108" s="10"/>
      <c r="P108" s="10"/>
      <c r="Q108" s="10"/>
      <c r="R108" s="10"/>
      <c r="S108" s="10"/>
      <c r="T108" s="10"/>
      <c r="U108" s="10"/>
      <c r="V108" s="10"/>
      <c r="W108" s="10"/>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c r="EG108" s="11"/>
      <c r="EH108" s="11"/>
      <c r="EI108" s="11"/>
      <c r="EJ108" s="11"/>
      <c r="EK108" s="11"/>
      <c r="EL108" s="11"/>
      <c r="EM108" s="11"/>
      <c r="EN108" s="11"/>
      <c r="EO108" s="11"/>
      <c r="EP108" s="11"/>
      <c r="EQ108" s="11"/>
      <c r="ER108" s="11"/>
      <c r="ES108" s="11"/>
      <c r="ET108" s="11"/>
      <c r="EU108" s="11"/>
      <c r="EV108" s="11"/>
      <c r="EW108" s="11"/>
      <c r="EX108" s="11"/>
      <c r="EY108" s="11"/>
      <c r="EZ108" s="11"/>
      <c r="FA108" s="11"/>
      <c r="FB108" s="11"/>
      <c r="FC108" s="11"/>
      <c r="FD108" s="11"/>
      <c r="FE108" s="11"/>
      <c r="FF108" s="11"/>
      <c r="FG108" s="11"/>
      <c r="FH108" s="11"/>
      <c r="FI108" s="11"/>
      <c r="FJ108" s="11"/>
      <c r="FK108" s="11"/>
      <c r="FL108" s="11"/>
      <c r="FM108" s="11"/>
      <c r="FN108" s="11"/>
      <c r="FO108" s="11"/>
      <c r="FP108" s="11"/>
      <c r="FQ108" s="11"/>
      <c r="FR108" s="11"/>
      <c r="FS108" s="11"/>
      <c r="FT108" s="11"/>
      <c r="FU108" s="11"/>
      <c r="FV108" s="11"/>
      <c r="FW108" s="11"/>
      <c r="FX108" s="11"/>
      <c r="FY108" s="11"/>
      <c r="FZ108" s="11"/>
      <c r="GA108" s="11"/>
      <c r="GB108" s="11"/>
      <c r="GC108" s="11"/>
      <c r="GD108" s="11"/>
      <c r="GE108" s="11"/>
      <c r="GF108" s="11"/>
      <c r="GG108" s="11"/>
      <c r="GH108" s="11"/>
      <c r="GI108" s="11"/>
      <c r="GJ108" s="11"/>
      <c r="GK108" s="11"/>
      <c r="GL108" s="11"/>
      <c r="GM108" s="11"/>
      <c r="GN108" s="11"/>
      <c r="GO108" s="11"/>
      <c r="GP108" s="11"/>
      <c r="GQ108" s="11"/>
      <c r="GR108" s="11"/>
      <c r="GS108" s="11"/>
      <c r="GT108" s="11"/>
      <c r="GU108" s="11"/>
      <c r="GV108" s="11"/>
      <c r="GW108" s="11"/>
      <c r="GX108" s="11"/>
      <c r="GY108" s="11"/>
      <c r="GZ108" s="11"/>
      <c r="HA108" s="11"/>
      <c r="HB108" s="11"/>
      <c r="HC108" s="11"/>
      <c r="HD108" s="11"/>
      <c r="HE108" s="11"/>
      <c r="HF108" s="11"/>
      <c r="HG108" s="11"/>
      <c r="HH108" s="11"/>
      <c r="HI108" s="11"/>
      <c r="HJ108" s="11"/>
      <c r="HK108" s="11"/>
      <c r="HL108" s="11"/>
      <c r="HM108" s="11"/>
      <c r="HN108" s="11"/>
      <c r="HO108" s="11"/>
      <c r="HP108" s="11"/>
      <c r="HQ108" s="11"/>
      <c r="HR108" s="11"/>
      <c r="HS108" s="11"/>
      <c r="HT108" s="11"/>
      <c r="HU108" s="11"/>
      <c r="HV108" s="11"/>
      <c r="HW108" s="11"/>
      <c r="HX108" s="11"/>
      <c r="HY108" s="11"/>
      <c r="HZ108" s="11"/>
      <c r="IA108" s="11"/>
      <c r="IB108" s="11"/>
      <c r="IC108" s="4"/>
      <c r="ID108" s="4"/>
      <c r="IE108" s="4"/>
      <c r="IF108" s="4"/>
      <c r="IG108" s="4"/>
      <c r="IH108" s="4"/>
      <c r="II108" s="4"/>
      <c r="IJ108" s="4"/>
      <c r="IK108" s="4"/>
      <c r="IL108" s="4"/>
      <c r="IM108" s="4"/>
      <c r="IN108" s="4"/>
      <c r="IO108" s="4"/>
      <c r="IP108" s="4"/>
      <c r="IQ108" s="4"/>
      <c r="IR108" s="4"/>
      <c r="IS108" s="4"/>
      <c r="IT108" s="9"/>
      <c r="IU108" s="9"/>
    </row>
    <row r="109" spans="1:255" customFormat="1">
      <c r="A109" s="23" t="s">
        <v>1123</v>
      </c>
      <c r="B109" s="23" t="s">
        <v>1124</v>
      </c>
      <c r="C109" s="22" t="s">
        <v>594</v>
      </c>
      <c r="D109" s="22" t="s">
        <v>181</v>
      </c>
      <c r="E109" s="30" t="s">
        <v>421</v>
      </c>
      <c r="F109" s="21" t="s">
        <v>1125</v>
      </c>
      <c r="G109" s="30"/>
      <c r="H109" s="30"/>
      <c r="I109" s="29" t="s">
        <v>544</v>
      </c>
      <c r="J109" s="51" t="s">
        <v>423</v>
      </c>
      <c r="K109" s="7" t="s">
        <v>986</v>
      </c>
      <c r="L109" s="7" t="s">
        <v>416</v>
      </c>
      <c r="M109" s="8"/>
      <c r="N109" s="9"/>
      <c r="O109" s="10"/>
      <c r="P109" s="10"/>
      <c r="Q109" s="10"/>
      <c r="R109" s="10"/>
      <c r="S109" s="10"/>
      <c r="T109" s="10"/>
      <c r="U109" s="10"/>
      <c r="V109" s="10"/>
      <c r="W109" s="10"/>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c r="EG109" s="11"/>
      <c r="EH109" s="11"/>
      <c r="EI109" s="11"/>
      <c r="EJ109" s="11"/>
      <c r="EK109" s="11"/>
      <c r="EL109" s="11"/>
      <c r="EM109" s="11"/>
      <c r="EN109" s="11"/>
      <c r="EO109" s="11"/>
      <c r="EP109" s="11"/>
      <c r="EQ109" s="11"/>
      <c r="ER109" s="11"/>
      <c r="ES109" s="11"/>
      <c r="ET109" s="11"/>
      <c r="EU109" s="11"/>
      <c r="EV109" s="11"/>
      <c r="EW109" s="11"/>
      <c r="EX109" s="11"/>
      <c r="EY109" s="11"/>
      <c r="EZ109" s="11"/>
      <c r="FA109" s="11"/>
      <c r="FB109" s="11"/>
      <c r="FC109" s="11"/>
      <c r="FD109" s="11"/>
      <c r="FE109" s="11"/>
      <c r="FF109" s="11"/>
      <c r="FG109" s="11"/>
      <c r="FH109" s="11"/>
      <c r="FI109" s="11"/>
      <c r="FJ109" s="11"/>
      <c r="FK109" s="11"/>
      <c r="FL109" s="11"/>
      <c r="FM109" s="11"/>
      <c r="FN109" s="11"/>
      <c r="FO109" s="11"/>
      <c r="FP109" s="11"/>
      <c r="FQ109" s="11"/>
      <c r="FR109" s="11"/>
      <c r="FS109" s="11"/>
      <c r="FT109" s="11"/>
      <c r="FU109" s="11"/>
      <c r="FV109" s="11"/>
      <c r="FW109" s="11"/>
      <c r="FX109" s="11"/>
      <c r="FY109" s="11"/>
      <c r="FZ109" s="11"/>
      <c r="GA109" s="11"/>
      <c r="GB109" s="11"/>
      <c r="GC109" s="11"/>
      <c r="GD109" s="11"/>
      <c r="GE109" s="11"/>
      <c r="GF109" s="11"/>
      <c r="GG109" s="11"/>
      <c r="GH109" s="11"/>
      <c r="GI109" s="11"/>
      <c r="GJ109" s="11"/>
      <c r="GK109" s="11"/>
      <c r="GL109" s="11"/>
      <c r="GM109" s="11"/>
      <c r="GN109" s="11"/>
      <c r="GO109" s="11"/>
      <c r="GP109" s="11"/>
      <c r="GQ109" s="11"/>
      <c r="GR109" s="11"/>
      <c r="GS109" s="11"/>
      <c r="GT109" s="11"/>
      <c r="GU109" s="11"/>
      <c r="GV109" s="11"/>
      <c r="GW109" s="11"/>
      <c r="GX109" s="11"/>
      <c r="GY109" s="11"/>
      <c r="GZ109" s="11"/>
      <c r="HA109" s="11"/>
      <c r="HB109" s="11"/>
      <c r="HC109" s="11"/>
      <c r="HD109" s="11"/>
      <c r="HE109" s="11"/>
      <c r="HF109" s="11"/>
      <c r="HG109" s="11"/>
      <c r="HH109" s="11"/>
      <c r="HI109" s="11"/>
      <c r="HJ109" s="11"/>
      <c r="HK109" s="11"/>
      <c r="HL109" s="11"/>
      <c r="HM109" s="11"/>
      <c r="HN109" s="11"/>
      <c r="HO109" s="11"/>
      <c r="HP109" s="11"/>
      <c r="HQ109" s="11"/>
      <c r="HR109" s="11"/>
      <c r="HS109" s="11"/>
      <c r="HT109" s="11"/>
      <c r="HU109" s="11"/>
      <c r="HV109" s="11"/>
      <c r="HW109" s="11"/>
      <c r="HX109" s="11"/>
      <c r="HY109" s="11"/>
      <c r="HZ109" s="11"/>
      <c r="IA109" s="11"/>
      <c r="IB109" s="11"/>
      <c r="IC109" s="4"/>
      <c r="ID109" s="4"/>
      <c r="IE109" s="4"/>
      <c r="IF109" s="4"/>
      <c r="IG109" s="4"/>
      <c r="IH109" s="4"/>
      <c r="II109" s="4"/>
      <c r="IJ109" s="4"/>
      <c r="IK109" s="4"/>
      <c r="IL109" s="4"/>
      <c r="IM109" s="4"/>
      <c r="IN109" s="4"/>
      <c r="IO109" s="4"/>
      <c r="IP109" s="4"/>
      <c r="IQ109" s="4"/>
      <c r="IR109" s="4"/>
      <c r="IS109" s="4"/>
      <c r="IT109" s="9"/>
      <c r="IU109" s="9"/>
    </row>
    <row r="110" spans="1:255" customFormat="1">
      <c r="A110" s="15" t="s">
        <v>1126</v>
      </c>
      <c r="B110" s="15" t="s">
        <v>1126</v>
      </c>
      <c r="C110" s="22" t="s">
        <v>600</v>
      </c>
      <c r="D110" s="22" t="s">
        <v>182</v>
      </c>
      <c r="E110" s="21" t="s">
        <v>613</v>
      </c>
      <c r="F110" s="30" t="s">
        <v>612</v>
      </c>
      <c r="G110" s="30"/>
      <c r="H110" s="30"/>
      <c r="I110" s="21" t="s">
        <v>1127</v>
      </c>
      <c r="J110" s="51" t="s">
        <v>615</v>
      </c>
      <c r="K110" s="7" t="s">
        <v>986</v>
      </c>
      <c r="L110" s="7" t="s">
        <v>416</v>
      </c>
      <c r="M110" s="8"/>
      <c r="N110" s="9"/>
      <c r="O110" s="10"/>
      <c r="P110" s="10"/>
      <c r="Q110" s="10"/>
      <c r="R110" s="10"/>
      <c r="S110" s="10"/>
      <c r="T110" s="10"/>
      <c r="U110" s="10"/>
      <c r="V110" s="10"/>
      <c r="W110" s="10"/>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1"/>
      <c r="ET110" s="11"/>
      <c r="EU110" s="11"/>
      <c r="EV110" s="11"/>
      <c r="EW110" s="11"/>
      <c r="EX110" s="11"/>
      <c r="EY110" s="11"/>
      <c r="EZ110" s="11"/>
      <c r="FA110" s="11"/>
      <c r="FB110" s="11"/>
      <c r="FC110" s="11"/>
      <c r="FD110" s="11"/>
      <c r="FE110" s="11"/>
      <c r="FF110" s="11"/>
      <c r="FG110" s="11"/>
      <c r="FH110" s="11"/>
      <c r="FI110" s="11"/>
      <c r="FJ110" s="11"/>
      <c r="FK110" s="11"/>
      <c r="FL110" s="11"/>
      <c r="FM110" s="11"/>
      <c r="FN110" s="11"/>
      <c r="FO110" s="11"/>
      <c r="FP110" s="11"/>
      <c r="FQ110" s="11"/>
      <c r="FR110" s="11"/>
      <c r="FS110" s="11"/>
      <c r="FT110" s="11"/>
      <c r="FU110" s="11"/>
      <c r="FV110" s="11"/>
      <c r="FW110" s="11"/>
      <c r="FX110" s="11"/>
      <c r="FY110" s="11"/>
      <c r="FZ110" s="11"/>
      <c r="GA110" s="11"/>
      <c r="GB110" s="11"/>
      <c r="GC110" s="11"/>
      <c r="GD110" s="11"/>
      <c r="GE110" s="11"/>
      <c r="GF110" s="11"/>
      <c r="GG110" s="11"/>
      <c r="GH110" s="11"/>
      <c r="GI110" s="11"/>
      <c r="GJ110" s="11"/>
      <c r="GK110" s="11"/>
      <c r="GL110" s="11"/>
      <c r="GM110" s="11"/>
      <c r="GN110" s="11"/>
      <c r="GO110" s="11"/>
      <c r="GP110" s="11"/>
      <c r="GQ110" s="11"/>
      <c r="GR110" s="11"/>
      <c r="GS110" s="11"/>
      <c r="GT110" s="11"/>
      <c r="GU110" s="11"/>
      <c r="GV110" s="11"/>
      <c r="GW110" s="11"/>
      <c r="GX110" s="11"/>
      <c r="GY110" s="11"/>
      <c r="GZ110" s="11"/>
      <c r="HA110" s="11"/>
      <c r="HB110" s="11"/>
      <c r="HC110" s="11"/>
      <c r="HD110" s="11"/>
      <c r="HE110" s="11"/>
      <c r="HF110" s="11"/>
      <c r="HG110" s="11"/>
      <c r="HH110" s="11"/>
      <c r="HI110" s="11"/>
      <c r="HJ110" s="11"/>
      <c r="HK110" s="11"/>
      <c r="HL110" s="11"/>
      <c r="HM110" s="11"/>
      <c r="HN110" s="11"/>
      <c r="HO110" s="11"/>
      <c r="HP110" s="11"/>
      <c r="HQ110" s="11"/>
      <c r="HR110" s="11"/>
      <c r="HS110" s="11"/>
      <c r="HT110" s="11"/>
      <c r="HU110" s="11"/>
      <c r="HV110" s="11"/>
      <c r="HW110" s="11"/>
      <c r="HX110" s="11"/>
      <c r="HY110" s="11"/>
      <c r="HZ110" s="11"/>
      <c r="IA110" s="11"/>
      <c r="IB110" s="11"/>
      <c r="IC110" s="4"/>
      <c r="ID110" s="4"/>
      <c r="IE110" s="4"/>
      <c r="IF110" s="4"/>
      <c r="IG110" s="4"/>
      <c r="IH110" s="4"/>
      <c r="II110" s="4"/>
      <c r="IJ110" s="4"/>
      <c r="IK110" s="4"/>
      <c r="IL110" s="4"/>
      <c r="IM110" s="4"/>
      <c r="IN110" s="4"/>
      <c r="IO110" s="4"/>
      <c r="IP110" s="4"/>
      <c r="IQ110" s="4"/>
      <c r="IR110" s="4"/>
      <c r="IS110" s="4"/>
      <c r="IT110" s="9"/>
      <c r="IU110" s="9"/>
    </row>
    <row r="111" spans="1:255" customFormat="1">
      <c r="A111" s="15" t="s">
        <v>891</v>
      </c>
      <c r="B111" s="15" t="s">
        <v>892</v>
      </c>
      <c r="C111" s="22" t="s">
        <v>605</v>
      </c>
      <c r="D111" s="22" t="s">
        <v>1128</v>
      </c>
      <c r="E111" s="21" t="s">
        <v>204</v>
      </c>
      <c r="F111" s="30" t="s">
        <v>894</v>
      </c>
      <c r="G111" s="30"/>
      <c r="H111" s="30"/>
      <c r="I111" s="21" t="s">
        <v>1129</v>
      </c>
      <c r="J111" s="51" t="s">
        <v>491</v>
      </c>
      <c r="K111" s="7" t="s">
        <v>986</v>
      </c>
      <c r="L111" s="7" t="s">
        <v>416</v>
      </c>
      <c r="M111" s="8"/>
      <c r="N111" s="9"/>
      <c r="O111" s="10"/>
      <c r="P111" s="10"/>
      <c r="Q111" s="10"/>
      <c r="R111" s="10"/>
      <c r="S111" s="10"/>
      <c r="T111" s="10"/>
      <c r="U111" s="10"/>
      <c r="V111" s="10"/>
      <c r="W111" s="10"/>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c r="EG111" s="11"/>
      <c r="EH111" s="11"/>
      <c r="EI111" s="11"/>
      <c r="EJ111" s="11"/>
      <c r="EK111" s="11"/>
      <c r="EL111" s="11"/>
      <c r="EM111" s="11"/>
      <c r="EN111" s="11"/>
      <c r="EO111" s="11"/>
      <c r="EP111" s="11"/>
      <c r="EQ111" s="11"/>
      <c r="ER111" s="11"/>
      <c r="ES111" s="11"/>
      <c r="ET111" s="11"/>
      <c r="EU111" s="11"/>
      <c r="EV111" s="11"/>
      <c r="EW111" s="11"/>
      <c r="EX111" s="11"/>
      <c r="EY111" s="11"/>
      <c r="EZ111" s="11"/>
      <c r="FA111" s="11"/>
      <c r="FB111" s="11"/>
      <c r="FC111" s="11"/>
      <c r="FD111" s="11"/>
      <c r="FE111" s="11"/>
      <c r="FF111" s="11"/>
      <c r="FG111" s="11"/>
      <c r="FH111" s="11"/>
      <c r="FI111" s="11"/>
      <c r="FJ111" s="11"/>
      <c r="FK111" s="11"/>
      <c r="FL111" s="11"/>
      <c r="FM111" s="11"/>
      <c r="FN111" s="11"/>
      <c r="FO111" s="11"/>
      <c r="FP111" s="11"/>
      <c r="FQ111" s="11"/>
      <c r="FR111" s="11"/>
      <c r="FS111" s="11"/>
      <c r="FT111" s="11"/>
      <c r="FU111" s="11"/>
      <c r="FV111" s="11"/>
      <c r="FW111" s="11"/>
      <c r="FX111" s="11"/>
      <c r="FY111" s="11"/>
      <c r="FZ111" s="11"/>
      <c r="GA111" s="11"/>
      <c r="GB111" s="11"/>
      <c r="GC111" s="11"/>
      <c r="GD111" s="11"/>
      <c r="GE111" s="11"/>
      <c r="GF111" s="11"/>
      <c r="GG111" s="11"/>
      <c r="GH111" s="11"/>
      <c r="GI111" s="11"/>
      <c r="GJ111" s="11"/>
      <c r="GK111" s="11"/>
      <c r="GL111" s="11"/>
      <c r="GM111" s="11"/>
      <c r="GN111" s="11"/>
      <c r="GO111" s="11"/>
      <c r="GP111" s="11"/>
      <c r="GQ111" s="11"/>
      <c r="GR111" s="11"/>
      <c r="GS111" s="11"/>
      <c r="GT111" s="11"/>
      <c r="GU111" s="11"/>
      <c r="GV111" s="11"/>
      <c r="GW111" s="11"/>
      <c r="GX111" s="11"/>
      <c r="GY111" s="11"/>
      <c r="GZ111" s="11"/>
      <c r="HA111" s="11"/>
      <c r="HB111" s="11"/>
      <c r="HC111" s="11"/>
      <c r="HD111" s="11"/>
      <c r="HE111" s="11"/>
      <c r="HF111" s="11"/>
      <c r="HG111" s="11"/>
      <c r="HH111" s="11"/>
      <c r="HI111" s="11"/>
      <c r="HJ111" s="11"/>
      <c r="HK111" s="11"/>
      <c r="HL111" s="11"/>
      <c r="HM111" s="11"/>
      <c r="HN111" s="11"/>
      <c r="HO111" s="11"/>
      <c r="HP111" s="11"/>
      <c r="HQ111" s="11"/>
      <c r="HR111" s="11"/>
      <c r="HS111" s="11"/>
      <c r="HT111" s="11"/>
      <c r="HU111" s="11"/>
      <c r="HV111" s="11"/>
      <c r="HW111" s="11"/>
      <c r="HX111" s="11"/>
      <c r="HY111" s="11"/>
      <c r="HZ111" s="11"/>
      <c r="IA111" s="11"/>
      <c r="IB111" s="11"/>
      <c r="IC111" s="4"/>
      <c r="ID111" s="4"/>
      <c r="IE111" s="4"/>
      <c r="IF111" s="4"/>
      <c r="IG111" s="4"/>
      <c r="IH111" s="4"/>
      <c r="II111" s="4"/>
      <c r="IJ111" s="4"/>
      <c r="IK111" s="4"/>
      <c r="IL111" s="4"/>
      <c r="IM111" s="4"/>
      <c r="IN111" s="4"/>
      <c r="IO111" s="4"/>
      <c r="IP111" s="4"/>
      <c r="IQ111" s="4"/>
      <c r="IR111" s="4"/>
      <c r="IS111" s="4"/>
      <c r="IT111" s="9"/>
      <c r="IU111" s="9"/>
    </row>
    <row r="112" spans="1:255" customFormat="1">
      <c r="A112" s="15" t="s">
        <v>887</v>
      </c>
      <c r="B112" s="15" t="s">
        <v>888</v>
      </c>
      <c r="C112" s="22" t="s">
        <v>611</v>
      </c>
      <c r="D112" s="22" t="s">
        <v>183</v>
      </c>
      <c r="E112" s="21" t="s">
        <v>496</v>
      </c>
      <c r="F112" s="21" t="s">
        <v>495</v>
      </c>
      <c r="G112" s="30"/>
      <c r="H112" s="30"/>
      <c r="I112" s="21" t="s">
        <v>1130</v>
      </c>
      <c r="J112" s="51" t="s">
        <v>491</v>
      </c>
      <c r="K112" s="7" t="s">
        <v>986</v>
      </c>
      <c r="L112" s="7" t="s">
        <v>416</v>
      </c>
      <c r="M112" s="8"/>
      <c r="N112" s="9"/>
      <c r="O112" s="10"/>
      <c r="P112" s="10"/>
      <c r="Q112" s="10"/>
      <c r="R112" s="10"/>
      <c r="S112" s="10"/>
      <c r="T112" s="10"/>
      <c r="U112" s="10"/>
      <c r="V112" s="10"/>
      <c r="W112" s="10"/>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c r="EG112" s="11"/>
      <c r="EH112" s="11"/>
      <c r="EI112" s="11"/>
      <c r="EJ112" s="11"/>
      <c r="EK112" s="11"/>
      <c r="EL112" s="11"/>
      <c r="EM112" s="11"/>
      <c r="EN112" s="11"/>
      <c r="EO112" s="11"/>
      <c r="EP112" s="11"/>
      <c r="EQ112" s="11"/>
      <c r="ER112" s="11"/>
      <c r="ES112" s="11"/>
      <c r="ET112" s="11"/>
      <c r="EU112" s="11"/>
      <c r="EV112" s="11"/>
      <c r="EW112" s="11"/>
      <c r="EX112" s="11"/>
      <c r="EY112" s="11"/>
      <c r="EZ112" s="11"/>
      <c r="FA112" s="11"/>
      <c r="FB112" s="11"/>
      <c r="FC112" s="11"/>
      <c r="FD112" s="11"/>
      <c r="FE112" s="11"/>
      <c r="FF112" s="11"/>
      <c r="FG112" s="11"/>
      <c r="FH112" s="11"/>
      <c r="FI112" s="11"/>
      <c r="FJ112" s="11"/>
      <c r="FK112" s="11"/>
      <c r="FL112" s="11"/>
      <c r="FM112" s="11"/>
      <c r="FN112" s="11"/>
      <c r="FO112" s="11"/>
      <c r="FP112" s="11"/>
      <c r="FQ112" s="11"/>
      <c r="FR112" s="11"/>
      <c r="FS112" s="11"/>
      <c r="FT112" s="11"/>
      <c r="FU112" s="11"/>
      <c r="FV112" s="11"/>
      <c r="FW112" s="11"/>
      <c r="FX112" s="11"/>
      <c r="FY112" s="11"/>
      <c r="FZ112" s="11"/>
      <c r="GA112" s="11"/>
      <c r="GB112" s="11"/>
      <c r="GC112" s="11"/>
      <c r="GD112" s="11"/>
      <c r="GE112" s="11"/>
      <c r="GF112" s="11"/>
      <c r="GG112" s="11"/>
      <c r="GH112" s="11"/>
      <c r="GI112" s="11"/>
      <c r="GJ112" s="11"/>
      <c r="GK112" s="11"/>
      <c r="GL112" s="11"/>
      <c r="GM112" s="11"/>
      <c r="GN112" s="11"/>
      <c r="GO112" s="11"/>
      <c r="GP112" s="11"/>
      <c r="GQ112" s="11"/>
      <c r="GR112" s="11"/>
      <c r="GS112" s="11"/>
      <c r="GT112" s="11"/>
      <c r="GU112" s="11"/>
      <c r="GV112" s="11"/>
      <c r="GW112" s="11"/>
      <c r="GX112" s="11"/>
      <c r="GY112" s="11"/>
      <c r="GZ112" s="11"/>
      <c r="HA112" s="11"/>
      <c r="HB112" s="11"/>
      <c r="HC112" s="11"/>
      <c r="HD112" s="11"/>
      <c r="HE112" s="11"/>
      <c r="HF112" s="11"/>
      <c r="HG112" s="11"/>
      <c r="HH112" s="11"/>
      <c r="HI112" s="11"/>
      <c r="HJ112" s="11"/>
      <c r="HK112" s="11"/>
      <c r="HL112" s="11"/>
      <c r="HM112" s="11"/>
      <c r="HN112" s="11"/>
      <c r="HO112" s="11"/>
      <c r="HP112" s="11"/>
      <c r="HQ112" s="11"/>
      <c r="HR112" s="11"/>
      <c r="HS112" s="11"/>
      <c r="HT112" s="11"/>
      <c r="HU112" s="11"/>
      <c r="HV112" s="11"/>
      <c r="HW112" s="11"/>
      <c r="HX112" s="11"/>
      <c r="HY112" s="11"/>
      <c r="HZ112" s="11"/>
      <c r="IA112" s="11"/>
      <c r="IB112" s="11"/>
      <c r="IC112" s="4"/>
      <c r="ID112" s="4"/>
      <c r="IE112" s="4"/>
      <c r="IF112" s="4"/>
      <c r="IG112" s="4"/>
      <c r="IH112" s="4"/>
      <c r="II112" s="4"/>
      <c r="IJ112" s="4"/>
      <c r="IK112" s="4"/>
      <c r="IL112" s="4"/>
      <c r="IM112" s="4"/>
      <c r="IN112" s="4"/>
      <c r="IO112" s="4"/>
      <c r="IP112" s="4"/>
      <c r="IQ112" s="4"/>
      <c r="IR112" s="4"/>
      <c r="IS112" s="4"/>
      <c r="IT112" s="9"/>
      <c r="IU112" s="9"/>
    </row>
    <row r="113" spans="1:255" customFormat="1">
      <c r="A113" s="15" t="s">
        <v>1131</v>
      </c>
      <c r="B113" s="15" t="s">
        <v>1132</v>
      </c>
      <c r="C113" s="22" t="s">
        <v>617</v>
      </c>
      <c r="D113" s="22" t="s">
        <v>1133</v>
      </c>
      <c r="E113" s="21" t="s">
        <v>619</v>
      </c>
      <c r="F113" s="30" t="s">
        <v>618</v>
      </c>
      <c r="G113" s="30"/>
      <c r="H113" s="30"/>
      <c r="I113" s="30" t="s">
        <v>544</v>
      </c>
      <c r="J113" s="51" t="s">
        <v>620</v>
      </c>
      <c r="K113" s="7" t="s">
        <v>986</v>
      </c>
      <c r="L113" s="7" t="s">
        <v>416</v>
      </c>
      <c r="M113" s="8"/>
      <c r="N113" s="9"/>
      <c r="O113" s="10"/>
      <c r="P113" s="10"/>
      <c r="Q113" s="10"/>
      <c r="R113" s="10"/>
      <c r="S113" s="10"/>
      <c r="T113" s="10"/>
      <c r="U113" s="10"/>
      <c r="V113" s="10"/>
      <c r="W113" s="10"/>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c r="EG113" s="11"/>
      <c r="EH113" s="11"/>
      <c r="EI113" s="11"/>
      <c r="EJ113" s="11"/>
      <c r="EK113" s="11"/>
      <c r="EL113" s="11"/>
      <c r="EM113" s="11"/>
      <c r="EN113" s="11"/>
      <c r="EO113" s="11"/>
      <c r="EP113" s="11"/>
      <c r="EQ113" s="11"/>
      <c r="ER113" s="11"/>
      <c r="ES113" s="11"/>
      <c r="ET113" s="11"/>
      <c r="EU113" s="11"/>
      <c r="EV113" s="11"/>
      <c r="EW113" s="11"/>
      <c r="EX113" s="11"/>
      <c r="EY113" s="11"/>
      <c r="EZ113" s="11"/>
      <c r="FA113" s="11"/>
      <c r="FB113" s="11"/>
      <c r="FC113" s="11"/>
      <c r="FD113" s="11"/>
      <c r="FE113" s="11"/>
      <c r="FF113" s="11"/>
      <c r="FG113" s="11"/>
      <c r="FH113" s="11"/>
      <c r="FI113" s="11"/>
      <c r="FJ113" s="11"/>
      <c r="FK113" s="11"/>
      <c r="FL113" s="11"/>
      <c r="FM113" s="11"/>
      <c r="FN113" s="11"/>
      <c r="FO113" s="11"/>
      <c r="FP113" s="11"/>
      <c r="FQ113" s="11"/>
      <c r="FR113" s="11"/>
      <c r="FS113" s="11"/>
      <c r="FT113" s="11"/>
      <c r="FU113" s="11"/>
      <c r="FV113" s="11"/>
      <c r="FW113" s="11"/>
      <c r="FX113" s="11"/>
      <c r="FY113" s="11"/>
      <c r="FZ113" s="11"/>
      <c r="GA113" s="11"/>
      <c r="GB113" s="11"/>
      <c r="GC113" s="11"/>
      <c r="GD113" s="11"/>
      <c r="GE113" s="11"/>
      <c r="GF113" s="11"/>
      <c r="GG113" s="11"/>
      <c r="GH113" s="11"/>
      <c r="GI113" s="11"/>
      <c r="GJ113" s="11"/>
      <c r="GK113" s="11"/>
      <c r="GL113" s="11"/>
      <c r="GM113" s="11"/>
      <c r="GN113" s="11"/>
      <c r="GO113" s="11"/>
      <c r="GP113" s="11"/>
      <c r="GQ113" s="11"/>
      <c r="GR113" s="11"/>
      <c r="GS113" s="11"/>
      <c r="GT113" s="11"/>
      <c r="GU113" s="11"/>
      <c r="GV113" s="11"/>
      <c r="GW113" s="11"/>
      <c r="GX113" s="11"/>
      <c r="GY113" s="11"/>
      <c r="GZ113" s="11"/>
      <c r="HA113" s="11"/>
      <c r="HB113" s="11"/>
      <c r="HC113" s="11"/>
      <c r="HD113" s="11"/>
      <c r="HE113" s="11"/>
      <c r="HF113" s="11"/>
      <c r="HG113" s="11"/>
      <c r="HH113" s="11"/>
      <c r="HI113" s="11"/>
      <c r="HJ113" s="11"/>
      <c r="HK113" s="11"/>
      <c r="HL113" s="11"/>
      <c r="HM113" s="11"/>
      <c r="HN113" s="11"/>
      <c r="HO113" s="11"/>
      <c r="HP113" s="11"/>
      <c r="HQ113" s="11"/>
      <c r="HR113" s="11"/>
      <c r="HS113" s="11"/>
      <c r="HT113" s="11"/>
      <c r="HU113" s="11"/>
      <c r="HV113" s="11"/>
      <c r="HW113" s="11"/>
      <c r="HX113" s="11"/>
      <c r="HY113" s="11"/>
      <c r="HZ113" s="11"/>
      <c r="IA113" s="11"/>
      <c r="IB113" s="11"/>
      <c r="IC113" s="4"/>
      <c r="ID113" s="4"/>
      <c r="IE113" s="4"/>
      <c r="IF113" s="4"/>
      <c r="IG113" s="4"/>
      <c r="IH113" s="4"/>
      <c r="II113" s="4"/>
      <c r="IJ113" s="4"/>
      <c r="IK113" s="4"/>
      <c r="IL113" s="4"/>
      <c r="IM113" s="4"/>
      <c r="IN113" s="4"/>
      <c r="IO113" s="4"/>
      <c r="IP113" s="4"/>
      <c r="IQ113" s="4"/>
      <c r="IR113" s="4"/>
      <c r="IS113" s="4"/>
      <c r="IT113" s="9"/>
      <c r="IU113" s="9"/>
    </row>
    <row r="114" spans="1:255" customFormat="1">
      <c r="A114" s="23" t="s">
        <v>1134</v>
      </c>
      <c r="B114" s="23" t="s">
        <v>1135</v>
      </c>
      <c r="C114" s="22" t="s">
        <v>622</v>
      </c>
      <c r="D114" s="22" t="s">
        <v>1136</v>
      </c>
      <c r="E114" s="30" t="s">
        <v>1137</v>
      </c>
      <c r="F114" s="30" t="s">
        <v>623</v>
      </c>
      <c r="G114" s="30"/>
      <c r="H114" s="30"/>
      <c r="I114" s="30" t="s">
        <v>439</v>
      </c>
      <c r="J114" s="23" t="s">
        <v>27</v>
      </c>
      <c r="K114" s="7" t="s">
        <v>986</v>
      </c>
      <c r="L114" s="7" t="s">
        <v>416</v>
      </c>
      <c r="M114" s="8"/>
      <c r="N114" s="9"/>
      <c r="O114" s="10"/>
      <c r="P114" s="10"/>
      <c r="Q114" s="10"/>
      <c r="R114" s="10"/>
      <c r="S114" s="10"/>
      <c r="T114" s="10"/>
      <c r="U114" s="10"/>
      <c r="V114" s="10"/>
      <c r="W114" s="10"/>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c r="EG114" s="11"/>
      <c r="EH114" s="11"/>
      <c r="EI114" s="11"/>
      <c r="EJ114" s="11"/>
      <c r="EK114" s="11"/>
      <c r="EL114" s="11"/>
      <c r="EM114" s="11"/>
      <c r="EN114" s="11"/>
      <c r="EO114" s="11"/>
      <c r="EP114" s="11"/>
      <c r="EQ114" s="11"/>
      <c r="ER114" s="11"/>
      <c r="ES114" s="11"/>
      <c r="ET114" s="11"/>
      <c r="EU114" s="11"/>
      <c r="EV114" s="11"/>
      <c r="EW114" s="11"/>
      <c r="EX114" s="11"/>
      <c r="EY114" s="11"/>
      <c r="EZ114" s="11"/>
      <c r="FA114" s="11"/>
      <c r="FB114" s="11"/>
      <c r="FC114" s="11"/>
      <c r="FD114" s="11"/>
      <c r="FE114" s="11"/>
      <c r="FF114" s="11"/>
      <c r="FG114" s="11"/>
      <c r="FH114" s="11"/>
      <c r="FI114" s="11"/>
      <c r="FJ114" s="11"/>
      <c r="FK114" s="11"/>
      <c r="FL114" s="11"/>
      <c r="FM114" s="11"/>
      <c r="FN114" s="11"/>
      <c r="FO114" s="11"/>
      <c r="FP114" s="11"/>
      <c r="FQ114" s="11"/>
      <c r="FR114" s="11"/>
      <c r="FS114" s="11"/>
      <c r="FT114" s="11"/>
      <c r="FU114" s="11"/>
      <c r="FV114" s="11"/>
      <c r="FW114" s="11"/>
      <c r="FX114" s="11"/>
      <c r="FY114" s="11"/>
      <c r="FZ114" s="11"/>
      <c r="GA114" s="11"/>
      <c r="GB114" s="11"/>
      <c r="GC114" s="11"/>
      <c r="GD114" s="11"/>
      <c r="GE114" s="11"/>
      <c r="GF114" s="11"/>
      <c r="GG114" s="11"/>
      <c r="GH114" s="11"/>
      <c r="GI114" s="11"/>
      <c r="GJ114" s="11"/>
      <c r="GK114" s="11"/>
      <c r="GL114" s="11"/>
      <c r="GM114" s="11"/>
      <c r="GN114" s="11"/>
      <c r="GO114" s="11"/>
      <c r="GP114" s="11"/>
      <c r="GQ114" s="11"/>
      <c r="GR114" s="11"/>
      <c r="GS114" s="11"/>
      <c r="GT114" s="11"/>
      <c r="GU114" s="11"/>
      <c r="GV114" s="11"/>
      <c r="GW114" s="11"/>
      <c r="GX114" s="11"/>
      <c r="GY114" s="11"/>
      <c r="GZ114" s="11"/>
      <c r="HA114" s="11"/>
      <c r="HB114" s="11"/>
      <c r="HC114" s="11"/>
      <c r="HD114" s="11"/>
      <c r="HE114" s="11"/>
      <c r="HF114" s="11"/>
      <c r="HG114" s="11"/>
      <c r="HH114" s="11"/>
      <c r="HI114" s="11"/>
      <c r="HJ114" s="11"/>
      <c r="HK114" s="11"/>
      <c r="HL114" s="11"/>
      <c r="HM114" s="11"/>
      <c r="HN114" s="11"/>
      <c r="HO114" s="11"/>
      <c r="HP114" s="11"/>
      <c r="HQ114" s="11"/>
      <c r="HR114" s="11"/>
      <c r="HS114" s="11"/>
      <c r="HT114" s="11"/>
      <c r="HU114" s="11"/>
      <c r="HV114" s="11"/>
      <c r="HW114" s="11"/>
      <c r="HX114" s="11"/>
      <c r="HY114" s="11"/>
      <c r="HZ114" s="11"/>
      <c r="IA114" s="11"/>
      <c r="IB114" s="11"/>
      <c r="IC114" s="4"/>
      <c r="ID114" s="4"/>
      <c r="IE114" s="4"/>
      <c r="IF114" s="4"/>
      <c r="IG114" s="4"/>
      <c r="IH114" s="4"/>
      <c r="II114" s="4"/>
      <c r="IJ114" s="4"/>
      <c r="IK114" s="4"/>
      <c r="IL114" s="4"/>
      <c r="IM114" s="4"/>
      <c r="IN114" s="4"/>
      <c r="IO114" s="4"/>
      <c r="IP114" s="4"/>
      <c r="IQ114" s="4"/>
      <c r="IR114" s="4"/>
      <c r="IS114" s="4"/>
      <c r="IT114" s="9"/>
      <c r="IU114" s="9"/>
    </row>
    <row r="115" spans="1:255" customFormat="1">
      <c r="A115" s="15" t="s">
        <v>1138</v>
      </c>
      <c r="B115" s="15" t="s">
        <v>1139</v>
      </c>
      <c r="C115" s="22" t="s">
        <v>626</v>
      </c>
      <c r="D115" s="22" t="s">
        <v>1140</v>
      </c>
      <c r="E115" s="21" t="s">
        <v>1141</v>
      </c>
      <c r="F115" s="21" t="s">
        <v>1142</v>
      </c>
      <c r="G115" s="30"/>
      <c r="H115" s="30"/>
      <c r="I115" s="21" t="s">
        <v>1143</v>
      </c>
      <c r="J115" s="15" t="s">
        <v>1144</v>
      </c>
      <c r="K115" s="7" t="s">
        <v>986</v>
      </c>
      <c r="L115" s="7" t="s">
        <v>416</v>
      </c>
      <c r="M115" s="8"/>
      <c r="N115" s="9"/>
      <c r="O115" s="10"/>
      <c r="P115" s="10"/>
      <c r="Q115" s="10"/>
      <c r="R115" s="10"/>
      <c r="S115" s="10"/>
      <c r="T115" s="10"/>
      <c r="U115" s="10"/>
      <c r="V115" s="10"/>
      <c r="W115" s="10"/>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c r="EG115" s="11"/>
      <c r="EH115" s="11"/>
      <c r="EI115" s="11"/>
      <c r="EJ115" s="11"/>
      <c r="EK115" s="11"/>
      <c r="EL115" s="11"/>
      <c r="EM115" s="11"/>
      <c r="EN115" s="11"/>
      <c r="EO115" s="11"/>
      <c r="EP115" s="11"/>
      <c r="EQ115" s="11"/>
      <c r="ER115" s="11"/>
      <c r="ES115" s="11"/>
      <c r="ET115" s="11"/>
      <c r="EU115" s="11"/>
      <c r="EV115" s="11"/>
      <c r="EW115" s="11"/>
      <c r="EX115" s="11"/>
      <c r="EY115" s="11"/>
      <c r="EZ115" s="11"/>
      <c r="FA115" s="11"/>
      <c r="FB115" s="11"/>
      <c r="FC115" s="11"/>
      <c r="FD115" s="11"/>
      <c r="FE115" s="11"/>
      <c r="FF115" s="11"/>
      <c r="FG115" s="11"/>
      <c r="FH115" s="11"/>
      <c r="FI115" s="11"/>
      <c r="FJ115" s="11"/>
      <c r="FK115" s="11"/>
      <c r="FL115" s="11"/>
      <c r="FM115" s="11"/>
      <c r="FN115" s="11"/>
      <c r="FO115" s="11"/>
      <c r="FP115" s="11"/>
      <c r="FQ115" s="11"/>
      <c r="FR115" s="11"/>
      <c r="FS115" s="11"/>
      <c r="FT115" s="11"/>
      <c r="FU115" s="11"/>
      <c r="FV115" s="11"/>
      <c r="FW115" s="11"/>
      <c r="FX115" s="11"/>
      <c r="FY115" s="11"/>
      <c r="FZ115" s="11"/>
      <c r="GA115" s="11"/>
      <c r="GB115" s="11"/>
      <c r="GC115" s="11"/>
      <c r="GD115" s="11"/>
      <c r="GE115" s="11"/>
      <c r="GF115" s="11"/>
      <c r="GG115" s="11"/>
      <c r="GH115" s="11"/>
      <c r="GI115" s="11"/>
      <c r="GJ115" s="11"/>
      <c r="GK115" s="11"/>
      <c r="GL115" s="11"/>
      <c r="GM115" s="11"/>
      <c r="GN115" s="11"/>
      <c r="GO115" s="11"/>
      <c r="GP115" s="11"/>
      <c r="GQ115" s="11"/>
      <c r="GR115" s="11"/>
      <c r="GS115" s="11"/>
      <c r="GT115" s="11"/>
      <c r="GU115" s="11"/>
      <c r="GV115" s="11"/>
      <c r="GW115" s="11"/>
      <c r="GX115" s="11"/>
      <c r="GY115" s="11"/>
      <c r="GZ115" s="11"/>
      <c r="HA115" s="11"/>
      <c r="HB115" s="11"/>
      <c r="HC115" s="11"/>
      <c r="HD115" s="11"/>
      <c r="HE115" s="11"/>
      <c r="HF115" s="11"/>
      <c r="HG115" s="11"/>
      <c r="HH115" s="11"/>
      <c r="HI115" s="11"/>
      <c r="HJ115" s="11"/>
      <c r="HK115" s="11"/>
      <c r="HL115" s="11"/>
      <c r="HM115" s="11"/>
      <c r="HN115" s="11"/>
      <c r="HO115" s="11"/>
      <c r="HP115" s="11"/>
      <c r="HQ115" s="11"/>
      <c r="HR115" s="11"/>
      <c r="HS115" s="11"/>
      <c r="HT115" s="11"/>
      <c r="HU115" s="11"/>
      <c r="HV115" s="11"/>
      <c r="HW115" s="11"/>
      <c r="HX115" s="11"/>
      <c r="HY115" s="11"/>
      <c r="HZ115" s="11"/>
      <c r="IA115" s="11"/>
      <c r="IB115" s="11"/>
      <c r="IC115" s="4"/>
      <c r="ID115" s="4"/>
      <c r="IE115" s="4"/>
      <c r="IF115" s="4"/>
      <c r="IG115" s="4"/>
      <c r="IH115" s="4"/>
      <c r="II115" s="4"/>
      <c r="IJ115" s="4"/>
      <c r="IK115" s="4"/>
      <c r="IL115" s="4"/>
      <c r="IM115" s="4"/>
      <c r="IN115" s="4"/>
      <c r="IO115" s="4"/>
      <c r="IP115" s="4"/>
      <c r="IQ115" s="4"/>
      <c r="IR115" s="4"/>
      <c r="IS115" s="4"/>
      <c r="IT115" s="9"/>
      <c r="IU115" s="9"/>
    </row>
    <row r="116" spans="1:255" customFormat="1">
      <c r="A116" s="15" t="s">
        <v>1145</v>
      </c>
      <c r="B116" s="15" t="s">
        <v>1145</v>
      </c>
      <c r="C116" s="22" t="s">
        <v>630</v>
      </c>
      <c r="D116" s="22" t="s">
        <v>1146</v>
      </c>
      <c r="E116" s="21" t="s">
        <v>1147</v>
      </c>
      <c r="F116" s="21" t="s">
        <v>631</v>
      </c>
      <c r="G116" s="30"/>
      <c r="H116" s="30"/>
      <c r="I116" s="21" t="s">
        <v>1148</v>
      </c>
      <c r="J116" s="51" t="s">
        <v>634</v>
      </c>
      <c r="K116" s="7" t="s">
        <v>986</v>
      </c>
      <c r="L116" s="7" t="s">
        <v>416</v>
      </c>
      <c r="M116" s="8"/>
      <c r="N116" s="9"/>
      <c r="O116" s="10"/>
      <c r="P116" s="10"/>
      <c r="Q116" s="10"/>
      <c r="R116" s="10"/>
      <c r="S116" s="10"/>
      <c r="T116" s="10"/>
      <c r="U116" s="10"/>
      <c r="V116" s="10"/>
      <c r="W116" s="10"/>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c r="EG116" s="11"/>
      <c r="EH116" s="11"/>
      <c r="EI116" s="11"/>
      <c r="EJ116" s="11"/>
      <c r="EK116" s="11"/>
      <c r="EL116" s="11"/>
      <c r="EM116" s="11"/>
      <c r="EN116" s="11"/>
      <c r="EO116" s="11"/>
      <c r="EP116" s="11"/>
      <c r="EQ116" s="11"/>
      <c r="ER116" s="11"/>
      <c r="ES116" s="11"/>
      <c r="ET116" s="11"/>
      <c r="EU116" s="11"/>
      <c r="EV116" s="11"/>
      <c r="EW116" s="11"/>
      <c r="EX116" s="11"/>
      <c r="EY116" s="11"/>
      <c r="EZ116" s="11"/>
      <c r="FA116" s="11"/>
      <c r="FB116" s="11"/>
      <c r="FC116" s="11"/>
      <c r="FD116" s="11"/>
      <c r="FE116" s="11"/>
      <c r="FF116" s="11"/>
      <c r="FG116" s="11"/>
      <c r="FH116" s="11"/>
      <c r="FI116" s="11"/>
      <c r="FJ116" s="11"/>
      <c r="FK116" s="11"/>
      <c r="FL116" s="11"/>
      <c r="FM116" s="11"/>
      <c r="FN116" s="11"/>
      <c r="FO116" s="11"/>
      <c r="FP116" s="11"/>
      <c r="FQ116" s="11"/>
      <c r="FR116" s="11"/>
      <c r="FS116" s="11"/>
      <c r="FT116" s="11"/>
      <c r="FU116" s="11"/>
      <c r="FV116" s="11"/>
      <c r="FW116" s="11"/>
      <c r="FX116" s="11"/>
      <c r="FY116" s="11"/>
      <c r="FZ116" s="11"/>
      <c r="GA116" s="11"/>
      <c r="GB116" s="11"/>
      <c r="GC116" s="11"/>
      <c r="GD116" s="11"/>
      <c r="GE116" s="11"/>
      <c r="GF116" s="11"/>
      <c r="GG116" s="11"/>
      <c r="GH116" s="11"/>
      <c r="GI116" s="11"/>
      <c r="GJ116" s="11"/>
      <c r="GK116" s="11"/>
      <c r="GL116" s="11"/>
      <c r="GM116" s="11"/>
      <c r="GN116" s="11"/>
      <c r="GO116" s="11"/>
      <c r="GP116" s="11"/>
      <c r="GQ116" s="11"/>
      <c r="GR116" s="11"/>
      <c r="GS116" s="11"/>
      <c r="GT116" s="11"/>
      <c r="GU116" s="11"/>
      <c r="GV116" s="11"/>
      <c r="GW116" s="11"/>
      <c r="GX116" s="11"/>
      <c r="GY116" s="11"/>
      <c r="GZ116" s="11"/>
      <c r="HA116" s="11"/>
      <c r="HB116" s="11"/>
      <c r="HC116" s="11"/>
      <c r="HD116" s="11"/>
      <c r="HE116" s="11"/>
      <c r="HF116" s="11"/>
      <c r="HG116" s="11"/>
      <c r="HH116" s="11"/>
      <c r="HI116" s="11"/>
      <c r="HJ116" s="11"/>
      <c r="HK116" s="11"/>
      <c r="HL116" s="11"/>
      <c r="HM116" s="11"/>
      <c r="HN116" s="11"/>
      <c r="HO116" s="11"/>
      <c r="HP116" s="11"/>
      <c r="HQ116" s="11"/>
      <c r="HR116" s="11"/>
      <c r="HS116" s="11"/>
      <c r="HT116" s="11"/>
      <c r="HU116" s="11"/>
      <c r="HV116" s="11"/>
      <c r="HW116" s="11"/>
      <c r="HX116" s="11"/>
      <c r="HY116" s="11"/>
      <c r="HZ116" s="11"/>
      <c r="IA116" s="11"/>
      <c r="IB116" s="11"/>
      <c r="IC116" s="4"/>
      <c r="ID116" s="4"/>
      <c r="IE116" s="4"/>
      <c r="IF116" s="4"/>
      <c r="IG116" s="4"/>
      <c r="IH116" s="4"/>
      <c r="II116" s="4"/>
      <c r="IJ116" s="4"/>
      <c r="IK116" s="4"/>
      <c r="IL116" s="4"/>
      <c r="IM116" s="4"/>
      <c r="IN116" s="4"/>
      <c r="IO116" s="4"/>
      <c r="IP116" s="4"/>
      <c r="IQ116" s="4"/>
      <c r="IR116" s="4"/>
      <c r="IS116" s="4"/>
      <c r="IT116" s="9"/>
      <c r="IU116" s="9"/>
    </row>
    <row r="117" spans="1:255" customFormat="1">
      <c r="A117" s="20" t="s">
        <v>1149</v>
      </c>
      <c r="B117" s="20" t="s">
        <v>1149</v>
      </c>
      <c r="C117" s="22" t="s">
        <v>636</v>
      </c>
      <c r="D117" s="22" t="s">
        <v>1150</v>
      </c>
      <c r="E117" s="29" t="s">
        <v>638</v>
      </c>
      <c r="F117" s="29" t="s">
        <v>637</v>
      </c>
      <c r="G117" s="30"/>
      <c r="H117" s="30"/>
      <c r="I117" s="21" t="s">
        <v>1127</v>
      </c>
      <c r="J117" s="51" t="s">
        <v>639</v>
      </c>
      <c r="K117" s="7" t="s">
        <v>986</v>
      </c>
      <c r="L117" s="7" t="s">
        <v>416</v>
      </c>
      <c r="M117" s="8"/>
      <c r="N117" s="9"/>
      <c r="O117" s="10"/>
      <c r="P117" s="10"/>
      <c r="Q117" s="10"/>
      <c r="R117" s="10"/>
      <c r="S117" s="10"/>
      <c r="T117" s="10"/>
      <c r="U117" s="10"/>
      <c r="V117" s="10"/>
      <c r="W117" s="10"/>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1"/>
      <c r="IA117" s="11"/>
      <c r="IB117" s="11"/>
      <c r="IC117" s="4"/>
      <c r="ID117" s="4"/>
      <c r="IE117" s="4"/>
      <c r="IF117" s="4"/>
      <c r="IG117" s="4"/>
      <c r="IH117" s="4"/>
      <c r="II117" s="4"/>
      <c r="IJ117" s="4"/>
      <c r="IK117" s="4"/>
      <c r="IL117" s="4"/>
      <c r="IM117" s="4"/>
      <c r="IN117" s="4"/>
      <c r="IO117" s="4"/>
      <c r="IP117" s="4"/>
      <c r="IQ117" s="4"/>
      <c r="IR117" s="4"/>
      <c r="IS117" s="4"/>
      <c r="IT117" s="9"/>
      <c r="IU117" s="9"/>
    </row>
    <row r="118" spans="1:255" customFormat="1">
      <c r="A118" s="20" t="s">
        <v>767</v>
      </c>
      <c r="B118" s="20" t="s">
        <v>767</v>
      </c>
      <c r="C118" s="22" t="s">
        <v>1151</v>
      </c>
      <c r="D118" s="22" t="s">
        <v>188</v>
      </c>
      <c r="E118" s="29" t="s">
        <v>360</v>
      </c>
      <c r="F118" s="29" t="s">
        <v>768</v>
      </c>
      <c r="G118" s="29" t="s">
        <v>768</v>
      </c>
      <c r="H118" s="29" t="s">
        <v>768</v>
      </c>
      <c r="I118" s="29" t="s">
        <v>27</v>
      </c>
      <c r="J118" s="20" t="s">
        <v>27</v>
      </c>
      <c r="K118" s="7" t="s">
        <v>986</v>
      </c>
      <c r="L118" s="7" t="s">
        <v>416</v>
      </c>
      <c r="M118" s="8"/>
      <c r="N118" s="9"/>
      <c r="O118" s="10"/>
      <c r="P118" s="10"/>
      <c r="Q118" s="10"/>
      <c r="R118" s="10"/>
      <c r="S118" s="10"/>
      <c r="T118" s="10"/>
      <c r="U118" s="10"/>
      <c r="V118" s="10"/>
      <c r="W118" s="10"/>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4"/>
      <c r="ID118" s="4"/>
      <c r="IE118" s="4"/>
      <c r="IF118" s="4"/>
      <c r="IG118" s="4"/>
      <c r="IH118" s="4"/>
      <c r="II118" s="4"/>
      <c r="IJ118" s="4"/>
      <c r="IK118" s="4"/>
      <c r="IL118" s="4"/>
      <c r="IM118" s="4"/>
      <c r="IN118" s="4"/>
      <c r="IO118" s="4"/>
      <c r="IP118" s="4"/>
      <c r="IQ118" s="4"/>
      <c r="IR118" s="4"/>
      <c r="IS118" s="4"/>
      <c r="IT118" s="9"/>
      <c r="IU118" s="9"/>
    </row>
    <row r="119" spans="1:255" customFormat="1">
      <c r="A119" s="44" t="s">
        <v>767</v>
      </c>
      <c r="B119" s="44" t="s">
        <v>767</v>
      </c>
      <c r="C119" s="45" t="s">
        <v>1152</v>
      </c>
      <c r="D119" s="45" t="s">
        <v>189</v>
      </c>
      <c r="E119" s="29" t="s">
        <v>360</v>
      </c>
      <c r="F119" s="29" t="s">
        <v>768</v>
      </c>
      <c r="G119" s="29" t="s">
        <v>768</v>
      </c>
      <c r="H119" s="29" t="s">
        <v>768</v>
      </c>
      <c r="I119" s="29" t="s">
        <v>27</v>
      </c>
      <c r="J119" s="20" t="s">
        <v>27</v>
      </c>
      <c r="K119" s="7" t="s">
        <v>986</v>
      </c>
      <c r="L119" s="7" t="s">
        <v>416</v>
      </c>
      <c r="M119" s="8"/>
      <c r="N119" s="9"/>
      <c r="O119" s="10"/>
      <c r="P119" s="10"/>
      <c r="Q119" s="10"/>
      <c r="R119" s="10"/>
      <c r="S119" s="10"/>
      <c r="T119" s="10"/>
      <c r="U119" s="10"/>
      <c r="V119" s="10"/>
      <c r="W119" s="10"/>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1"/>
      <c r="IA119" s="11"/>
      <c r="IB119" s="11"/>
      <c r="IC119" s="4"/>
      <c r="ID119" s="4"/>
      <c r="IE119" s="4"/>
      <c r="IF119" s="4"/>
      <c r="IG119" s="4"/>
      <c r="IH119" s="4"/>
      <c r="II119" s="4"/>
      <c r="IJ119" s="4"/>
      <c r="IK119" s="4"/>
      <c r="IL119" s="4"/>
      <c r="IM119" s="4"/>
      <c r="IN119" s="4"/>
      <c r="IO119" s="4"/>
      <c r="IP119" s="4"/>
      <c r="IQ119" s="4"/>
      <c r="IR119" s="4"/>
      <c r="IS119" s="4"/>
      <c r="IT119" s="9"/>
      <c r="IU119" s="9"/>
    </row>
    <row r="120" spans="1:255">
      <c r="A120" s="29" t="s">
        <v>767</v>
      </c>
      <c r="B120" s="29" t="s">
        <v>767</v>
      </c>
      <c r="C120" s="22" t="s">
        <v>1153</v>
      </c>
      <c r="D120" s="22" t="s">
        <v>190</v>
      </c>
      <c r="E120" s="29" t="s">
        <v>360</v>
      </c>
      <c r="F120" s="29" t="s">
        <v>768</v>
      </c>
      <c r="G120" s="29" t="s">
        <v>768</v>
      </c>
      <c r="H120" s="29" t="s">
        <v>768</v>
      </c>
      <c r="I120" s="29" t="s">
        <v>27</v>
      </c>
      <c r="J120" s="20" t="s">
        <v>27</v>
      </c>
      <c r="K120" s="7" t="s">
        <v>986</v>
      </c>
      <c r="L120" s="7" t="s">
        <v>416</v>
      </c>
      <c r="N120" s="4"/>
    </row>
    <row r="121" spans="1:255">
      <c r="A121" s="46" t="s">
        <v>767</v>
      </c>
      <c r="B121" s="46" t="s">
        <v>767</v>
      </c>
      <c r="C121" s="47" t="s">
        <v>1154</v>
      </c>
      <c r="D121" s="47" t="s">
        <v>191</v>
      </c>
      <c r="E121" s="29" t="s">
        <v>360</v>
      </c>
      <c r="F121" s="29" t="s">
        <v>768</v>
      </c>
      <c r="G121" s="29" t="s">
        <v>768</v>
      </c>
      <c r="H121" s="29" t="s">
        <v>768</v>
      </c>
      <c r="I121" s="29" t="s">
        <v>27</v>
      </c>
      <c r="J121" s="20" t="s">
        <v>27</v>
      </c>
      <c r="K121" s="7" t="s">
        <v>986</v>
      </c>
      <c r="L121" s="7" t="s">
        <v>416</v>
      </c>
      <c r="N121" s="4"/>
    </row>
    <row r="122" spans="1:255">
      <c r="A122" s="20" t="s">
        <v>767</v>
      </c>
      <c r="B122" s="20" t="s">
        <v>767</v>
      </c>
      <c r="C122" s="22" t="s">
        <v>1155</v>
      </c>
      <c r="D122" s="22" t="s">
        <v>192</v>
      </c>
      <c r="E122" s="29" t="s">
        <v>360</v>
      </c>
      <c r="F122" s="29" t="s">
        <v>768</v>
      </c>
      <c r="G122" s="29" t="s">
        <v>768</v>
      </c>
      <c r="H122" s="29" t="s">
        <v>768</v>
      </c>
      <c r="I122" s="29" t="s">
        <v>27</v>
      </c>
      <c r="J122" s="20" t="s">
        <v>27</v>
      </c>
      <c r="K122" s="7" t="s">
        <v>986</v>
      </c>
      <c r="L122" s="7" t="s">
        <v>416</v>
      </c>
      <c r="N122" s="4"/>
    </row>
    <row r="123" spans="1:255">
      <c r="A123" s="20" t="s">
        <v>767</v>
      </c>
      <c r="B123" s="20" t="s">
        <v>767</v>
      </c>
      <c r="C123" s="22" t="s">
        <v>1156</v>
      </c>
      <c r="D123" s="22" t="s">
        <v>197</v>
      </c>
      <c r="E123" s="29" t="s">
        <v>360</v>
      </c>
      <c r="F123" s="29" t="s">
        <v>768</v>
      </c>
      <c r="G123" s="29" t="s">
        <v>768</v>
      </c>
      <c r="H123" s="29" t="s">
        <v>768</v>
      </c>
      <c r="I123" s="29" t="s">
        <v>27</v>
      </c>
      <c r="J123" s="20" t="s">
        <v>27</v>
      </c>
      <c r="K123" s="7" t="s">
        <v>986</v>
      </c>
      <c r="L123" s="7" t="s">
        <v>416</v>
      </c>
      <c r="N123" s="4"/>
    </row>
    <row r="124" spans="1:255">
      <c r="A124" s="20" t="s">
        <v>767</v>
      </c>
      <c r="B124" s="20" t="s">
        <v>767</v>
      </c>
      <c r="C124" s="22" t="s">
        <v>1157</v>
      </c>
      <c r="D124" s="22" t="s">
        <v>198</v>
      </c>
      <c r="E124" s="29" t="s">
        <v>360</v>
      </c>
      <c r="F124" s="29" t="s">
        <v>768</v>
      </c>
      <c r="G124" s="29" t="s">
        <v>768</v>
      </c>
      <c r="H124" s="29" t="s">
        <v>768</v>
      </c>
      <c r="I124" s="29" t="s">
        <v>27</v>
      </c>
      <c r="J124" s="20" t="s">
        <v>27</v>
      </c>
      <c r="K124" s="7" t="s">
        <v>986</v>
      </c>
      <c r="L124" s="7" t="s">
        <v>416</v>
      </c>
      <c r="N124" s="4"/>
    </row>
    <row r="125" spans="1:255" s="2" customFormat="1">
      <c r="A125" s="20" t="s">
        <v>767</v>
      </c>
      <c r="B125" s="20" t="s">
        <v>767</v>
      </c>
      <c r="C125" s="22" t="s">
        <v>1158</v>
      </c>
      <c r="D125" s="22" t="s">
        <v>199</v>
      </c>
      <c r="E125" s="29" t="s">
        <v>360</v>
      </c>
      <c r="F125" s="29" t="s">
        <v>768</v>
      </c>
      <c r="G125" s="29" t="s">
        <v>768</v>
      </c>
      <c r="H125" s="29" t="s">
        <v>768</v>
      </c>
      <c r="I125" s="29" t="s">
        <v>27</v>
      </c>
      <c r="J125" s="20" t="s">
        <v>27</v>
      </c>
      <c r="K125" s="7" t="s">
        <v>986</v>
      </c>
      <c r="L125" s="7" t="s">
        <v>416</v>
      </c>
      <c r="M125" s="8"/>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row>
    <row r="126" spans="1:255">
      <c r="A126" s="20" t="s">
        <v>767</v>
      </c>
      <c r="B126" s="20" t="s">
        <v>767</v>
      </c>
      <c r="C126" s="47" t="s">
        <v>1159</v>
      </c>
      <c r="D126" s="47" t="s">
        <v>200</v>
      </c>
      <c r="E126" s="29" t="s">
        <v>360</v>
      </c>
      <c r="F126" s="29" t="s">
        <v>768</v>
      </c>
      <c r="G126" s="29" t="s">
        <v>768</v>
      </c>
      <c r="H126" s="29" t="s">
        <v>768</v>
      </c>
      <c r="I126" s="29" t="s">
        <v>27</v>
      </c>
      <c r="J126" s="20" t="s">
        <v>27</v>
      </c>
      <c r="K126" s="7" t="s">
        <v>986</v>
      </c>
      <c r="L126" s="7" t="s">
        <v>416</v>
      </c>
      <c r="N126" s="4"/>
    </row>
    <row r="127" spans="1:255">
      <c r="A127" s="20" t="s">
        <v>767</v>
      </c>
      <c r="B127" s="20" t="s">
        <v>767</v>
      </c>
      <c r="C127" s="22" t="s">
        <v>1160</v>
      </c>
      <c r="D127" s="22" t="s">
        <v>201</v>
      </c>
      <c r="E127" s="29" t="s">
        <v>360</v>
      </c>
      <c r="F127" s="29" t="s">
        <v>768</v>
      </c>
      <c r="G127" s="29" t="s">
        <v>768</v>
      </c>
      <c r="H127" s="29" t="s">
        <v>768</v>
      </c>
      <c r="I127" s="29" t="s">
        <v>27</v>
      </c>
      <c r="J127" s="20" t="s">
        <v>27</v>
      </c>
      <c r="K127" s="7" t="s">
        <v>986</v>
      </c>
      <c r="L127" s="7" t="s">
        <v>416</v>
      </c>
      <c r="N127" s="4"/>
    </row>
    <row r="128" spans="1:255">
      <c r="A128" s="15" t="s">
        <v>1161</v>
      </c>
      <c r="B128" s="15" t="s">
        <v>1162</v>
      </c>
      <c r="C128" s="22" t="s">
        <v>1163</v>
      </c>
      <c r="D128" s="22" t="s">
        <v>1164</v>
      </c>
      <c r="E128" s="30" t="s">
        <v>1165</v>
      </c>
      <c r="F128" s="21" t="s">
        <v>1166</v>
      </c>
      <c r="G128" s="29" t="s">
        <v>768</v>
      </c>
      <c r="H128" s="29" t="s">
        <v>768</v>
      </c>
      <c r="I128" s="29" t="s">
        <v>27</v>
      </c>
      <c r="J128" s="20" t="s">
        <v>27</v>
      </c>
      <c r="K128" s="7" t="s">
        <v>986</v>
      </c>
      <c r="L128" s="7" t="s">
        <v>416</v>
      </c>
      <c r="N128" s="4"/>
    </row>
    <row r="129" spans="1:236">
      <c r="A129" s="23" t="s">
        <v>1167</v>
      </c>
      <c r="B129" s="23" t="s">
        <v>1168</v>
      </c>
      <c r="C129" s="22" t="s">
        <v>1169</v>
      </c>
      <c r="D129" s="22" t="s">
        <v>1170</v>
      </c>
      <c r="E129" s="30" t="s">
        <v>1171</v>
      </c>
      <c r="F129" s="30" t="s">
        <v>1172</v>
      </c>
      <c r="G129" s="30" t="s">
        <v>1173</v>
      </c>
      <c r="H129" s="29" t="s">
        <v>768</v>
      </c>
      <c r="I129" s="29" t="s">
        <v>27</v>
      </c>
      <c r="J129" s="20" t="s">
        <v>27</v>
      </c>
      <c r="K129" s="7" t="s">
        <v>986</v>
      </c>
      <c r="L129" s="7" t="s">
        <v>416</v>
      </c>
      <c r="N129" s="4"/>
    </row>
    <row r="130" spans="1:236" s="2" customFormat="1">
      <c r="A130" s="15" t="s">
        <v>767</v>
      </c>
      <c r="B130" s="15" t="s">
        <v>767</v>
      </c>
      <c r="C130" s="22" t="s">
        <v>1174</v>
      </c>
      <c r="D130" s="22" t="s">
        <v>1175</v>
      </c>
      <c r="E130" s="29" t="s">
        <v>360</v>
      </c>
      <c r="F130" s="29" t="s">
        <v>768</v>
      </c>
      <c r="G130" s="29" t="s">
        <v>768</v>
      </c>
      <c r="H130" s="29" t="s">
        <v>768</v>
      </c>
      <c r="I130" s="29" t="s">
        <v>27</v>
      </c>
      <c r="J130" s="20" t="s">
        <v>27</v>
      </c>
      <c r="K130" s="7" t="s">
        <v>986</v>
      </c>
      <c r="L130" s="7" t="s">
        <v>416</v>
      </c>
      <c r="M130" s="8"/>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0"/>
    </row>
    <row r="131" spans="1:236" s="2" customFormat="1">
      <c r="A131" s="53" t="s">
        <v>767</v>
      </c>
      <c r="B131" s="53" t="s">
        <v>767</v>
      </c>
      <c r="C131" s="22" t="s">
        <v>1176</v>
      </c>
      <c r="D131" s="22" t="s">
        <v>1177</v>
      </c>
      <c r="E131" s="29" t="s">
        <v>360</v>
      </c>
      <c r="F131" s="29" t="s">
        <v>768</v>
      </c>
      <c r="G131" s="29" t="s">
        <v>768</v>
      </c>
      <c r="H131" s="29" t="s">
        <v>768</v>
      </c>
      <c r="I131" s="29" t="s">
        <v>27</v>
      </c>
      <c r="J131" s="20" t="s">
        <v>27</v>
      </c>
      <c r="K131" s="7" t="s">
        <v>986</v>
      </c>
      <c r="L131" s="7" t="s">
        <v>416</v>
      </c>
      <c r="M131" s="8"/>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c r="HE131" s="10"/>
      <c r="HF131" s="10"/>
      <c r="HG131" s="10"/>
      <c r="HH131" s="10"/>
      <c r="HI131" s="10"/>
      <c r="HJ131" s="10"/>
      <c r="HK131" s="10"/>
      <c r="HL131" s="10"/>
      <c r="HM131" s="10"/>
      <c r="HN131" s="10"/>
      <c r="HO131" s="10"/>
      <c r="HP131" s="10"/>
      <c r="HQ131" s="10"/>
      <c r="HR131" s="10"/>
      <c r="HS131" s="10"/>
      <c r="HT131" s="10"/>
      <c r="HU131" s="10"/>
      <c r="HV131" s="10"/>
      <c r="HW131" s="10"/>
      <c r="HX131" s="10"/>
      <c r="HY131" s="10"/>
      <c r="HZ131" s="10"/>
      <c r="IA131" s="10"/>
      <c r="IB131" s="10"/>
    </row>
    <row r="132" spans="1:236" s="2" customFormat="1">
      <c r="A132" s="53" t="s">
        <v>767</v>
      </c>
      <c r="B132" s="53" t="s">
        <v>767</v>
      </c>
      <c r="C132" s="22" t="s">
        <v>1178</v>
      </c>
      <c r="D132" s="22" t="s">
        <v>1179</v>
      </c>
      <c r="E132" s="29" t="s">
        <v>360</v>
      </c>
      <c r="F132" s="29" t="s">
        <v>768</v>
      </c>
      <c r="G132" s="29" t="s">
        <v>768</v>
      </c>
      <c r="H132" s="29" t="s">
        <v>768</v>
      </c>
      <c r="I132" s="29" t="s">
        <v>27</v>
      </c>
      <c r="J132" s="20" t="s">
        <v>27</v>
      </c>
      <c r="K132" s="7" t="s">
        <v>986</v>
      </c>
      <c r="L132" s="7" t="s">
        <v>416</v>
      </c>
      <c r="M132" s="8"/>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c r="HE132" s="10"/>
      <c r="HF132" s="10"/>
      <c r="HG132" s="10"/>
      <c r="HH132" s="10"/>
      <c r="HI132" s="10"/>
      <c r="HJ132" s="10"/>
      <c r="HK132" s="10"/>
      <c r="HL132" s="10"/>
      <c r="HM132" s="10"/>
      <c r="HN132" s="10"/>
      <c r="HO132" s="10"/>
      <c r="HP132" s="10"/>
      <c r="HQ132" s="10"/>
      <c r="HR132" s="10"/>
      <c r="HS132" s="10"/>
      <c r="HT132" s="10"/>
      <c r="HU132" s="10"/>
      <c r="HV132" s="10"/>
      <c r="HW132" s="10"/>
      <c r="HX132" s="10"/>
      <c r="HY132" s="10"/>
      <c r="HZ132" s="10"/>
      <c r="IA132" s="10"/>
      <c r="IB132" s="10"/>
    </row>
    <row r="133" spans="1:236" s="2" customFormat="1">
      <c r="A133" s="53" t="s">
        <v>767</v>
      </c>
      <c r="B133" s="53" t="s">
        <v>767</v>
      </c>
      <c r="C133" s="22" t="s">
        <v>1180</v>
      </c>
      <c r="D133" s="22" t="s">
        <v>1181</v>
      </c>
      <c r="E133" s="29" t="s">
        <v>360</v>
      </c>
      <c r="F133" s="29" t="s">
        <v>768</v>
      </c>
      <c r="G133" s="29" t="s">
        <v>768</v>
      </c>
      <c r="H133" s="29" t="s">
        <v>768</v>
      </c>
      <c r="I133" s="29" t="s">
        <v>27</v>
      </c>
      <c r="J133" s="20" t="s">
        <v>27</v>
      </c>
      <c r="K133" s="7" t="s">
        <v>986</v>
      </c>
      <c r="L133" s="7" t="s">
        <v>416</v>
      </c>
      <c r="M133" s="8"/>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row>
    <row r="134" spans="1:236" s="2" customFormat="1">
      <c r="A134" s="19" t="s">
        <v>1182</v>
      </c>
      <c r="B134" s="19"/>
      <c r="C134" s="19"/>
      <c r="D134" s="19"/>
      <c r="E134" s="28"/>
      <c r="F134" s="28"/>
      <c r="G134" s="28"/>
      <c r="H134" s="28"/>
      <c r="I134" s="28"/>
      <c r="J134" s="28"/>
      <c r="K134" s="33"/>
      <c r="L134" s="33"/>
      <c r="M134" s="4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row>
    <row r="135" spans="1:236" s="2" customFormat="1">
      <c r="A135" s="54" t="s">
        <v>27</v>
      </c>
      <c r="B135" s="54" t="s">
        <v>27</v>
      </c>
      <c r="C135" s="22" t="s">
        <v>700</v>
      </c>
      <c r="D135" s="22" t="s">
        <v>207</v>
      </c>
      <c r="E135" s="57" t="s">
        <v>1183</v>
      </c>
      <c r="F135" s="58" t="s">
        <v>701</v>
      </c>
      <c r="G135" s="59" t="s">
        <v>27</v>
      </c>
      <c r="H135" s="59" t="s">
        <v>27</v>
      </c>
      <c r="I135" s="59" t="s">
        <v>27</v>
      </c>
      <c r="J135" s="62" t="s">
        <v>27</v>
      </c>
      <c r="K135" s="7" t="s">
        <v>749</v>
      </c>
      <c r="L135" s="7" t="s">
        <v>750</v>
      </c>
      <c r="M135" s="8"/>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c r="HL135" s="10"/>
      <c r="HM135" s="10"/>
      <c r="HN135" s="10"/>
      <c r="HO135" s="10"/>
      <c r="HP135" s="10"/>
      <c r="HQ135" s="10"/>
      <c r="HR135" s="10"/>
      <c r="HS135" s="10"/>
      <c r="HT135" s="10"/>
      <c r="HU135" s="10"/>
      <c r="HV135" s="10"/>
      <c r="HW135" s="10"/>
      <c r="HX135" s="10"/>
      <c r="HY135" s="10"/>
      <c r="HZ135" s="10"/>
      <c r="IA135" s="10"/>
      <c r="IB135" s="10"/>
    </row>
    <row r="136" spans="1:236" s="2" customFormat="1">
      <c r="A136" s="54" t="s">
        <v>27</v>
      </c>
      <c r="B136" s="54" t="s">
        <v>27</v>
      </c>
      <c r="C136" s="22" t="s">
        <v>703</v>
      </c>
      <c r="D136" s="22" t="s">
        <v>208</v>
      </c>
      <c r="E136" s="58" t="s">
        <v>705</v>
      </c>
      <c r="F136" s="58" t="s">
        <v>704</v>
      </c>
      <c r="G136" s="59" t="s">
        <v>27</v>
      </c>
      <c r="H136" s="59" t="s">
        <v>27</v>
      </c>
      <c r="I136" s="59" t="s">
        <v>27</v>
      </c>
      <c r="J136" s="62" t="s">
        <v>27</v>
      </c>
      <c r="K136" s="7" t="s">
        <v>749</v>
      </c>
      <c r="L136" s="7" t="s">
        <v>750</v>
      </c>
      <c r="M136" s="8"/>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row>
    <row r="137" spans="1:236" s="2" customFormat="1">
      <c r="A137" s="54" t="s">
        <v>27</v>
      </c>
      <c r="B137" s="54" t="s">
        <v>27</v>
      </c>
      <c r="C137" s="22" t="s">
        <v>706</v>
      </c>
      <c r="D137" s="22" t="s">
        <v>209</v>
      </c>
      <c r="E137" s="58" t="s">
        <v>708</v>
      </c>
      <c r="F137" s="58" t="s">
        <v>707</v>
      </c>
      <c r="G137" s="59" t="s">
        <v>27</v>
      </c>
      <c r="H137" s="59" t="s">
        <v>27</v>
      </c>
      <c r="I137" s="59" t="s">
        <v>27</v>
      </c>
      <c r="J137" s="62" t="s">
        <v>27</v>
      </c>
      <c r="K137" s="7" t="s">
        <v>749</v>
      </c>
      <c r="L137" s="7" t="s">
        <v>750</v>
      </c>
      <c r="M137" s="8"/>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c r="DZ137" s="10"/>
      <c r="EA137" s="10"/>
      <c r="EB137" s="10"/>
      <c r="EC137" s="10"/>
      <c r="ED137" s="10"/>
      <c r="EE137" s="10"/>
      <c r="EF137" s="10"/>
      <c r="EG137" s="10"/>
      <c r="EH137" s="10"/>
      <c r="EI137" s="10"/>
      <c r="EJ137" s="10"/>
      <c r="EK137" s="10"/>
      <c r="EL137" s="10"/>
      <c r="EM137" s="10"/>
      <c r="EN137" s="10"/>
      <c r="EO137" s="10"/>
      <c r="EP137" s="10"/>
      <c r="EQ137" s="10"/>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c r="FN137" s="10"/>
      <c r="FO137" s="10"/>
      <c r="FP137" s="10"/>
      <c r="FQ137" s="10"/>
      <c r="FR137" s="10"/>
      <c r="FS137" s="10"/>
      <c r="FT137" s="10"/>
      <c r="FU137" s="10"/>
      <c r="FV137" s="10"/>
      <c r="FW137" s="10"/>
      <c r="FX137" s="10"/>
      <c r="FY137" s="10"/>
      <c r="FZ137" s="10"/>
      <c r="GA137" s="10"/>
      <c r="GB137" s="10"/>
      <c r="GC137" s="10"/>
      <c r="GD137" s="10"/>
      <c r="GE137" s="10"/>
      <c r="GF137" s="10"/>
      <c r="GG137" s="10"/>
      <c r="GH137" s="10"/>
      <c r="GI137" s="10"/>
      <c r="GJ137" s="10"/>
      <c r="GK137" s="10"/>
      <c r="GL137" s="10"/>
      <c r="GM137" s="10"/>
      <c r="GN137" s="10"/>
      <c r="GO137" s="10"/>
      <c r="GP137" s="10"/>
      <c r="GQ137" s="10"/>
      <c r="GR137" s="10"/>
      <c r="GS137" s="10"/>
      <c r="GT137" s="10"/>
      <c r="GU137" s="10"/>
      <c r="GV137" s="10"/>
      <c r="GW137" s="10"/>
      <c r="GX137" s="10"/>
      <c r="GY137" s="10"/>
      <c r="GZ137" s="10"/>
      <c r="HA137" s="10"/>
      <c r="HB137" s="10"/>
      <c r="HC137" s="10"/>
      <c r="HD137" s="10"/>
      <c r="HE137" s="10"/>
      <c r="HF137" s="10"/>
      <c r="HG137" s="10"/>
      <c r="HH137" s="10"/>
      <c r="HI137" s="10"/>
      <c r="HJ137" s="10"/>
      <c r="HK137" s="10"/>
      <c r="HL137" s="10"/>
      <c r="HM137" s="10"/>
      <c r="HN137" s="10"/>
      <c r="HO137" s="10"/>
      <c r="HP137" s="10"/>
      <c r="HQ137" s="10"/>
      <c r="HR137" s="10"/>
      <c r="HS137" s="10"/>
      <c r="HT137" s="10"/>
      <c r="HU137" s="10"/>
      <c r="HV137" s="10"/>
      <c r="HW137" s="10"/>
      <c r="HX137" s="10"/>
      <c r="HY137" s="10"/>
      <c r="HZ137" s="10"/>
      <c r="IA137" s="10"/>
      <c r="IB137" s="10"/>
    </row>
    <row r="138" spans="1:236" s="2" customFormat="1">
      <c r="A138" s="54" t="s">
        <v>27</v>
      </c>
      <c r="B138" s="54" t="s">
        <v>27</v>
      </c>
      <c r="C138" s="22" t="s">
        <v>709</v>
      </c>
      <c r="D138" s="22" t="s">
        <v>210</v>
      </c>
      <c r="E138" s="58" t="s">
        <v>711</v>
      </c>
      <c r="F138" s="58" t="s">
        <v>710</v>
      </c>
      <c r="G138" s="59" t="s">
        <v>27</v>
      </c>
      <c r="H138" s="59" t="s">
        <v>27</v>
      </c>
      <c r="I138" s="59" t="s">
        <v>27</v>
      </c>
      <c r="J138" s="62" t="s">
        <v>27</v>
      </c>
      <c r="K138" s="7" t="s">
        <v>749</v>
      </c>
      <c r="L138" s="7" t="s">
        <v>750</v>
      </c>
      <c r="M138" s="8"/>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c r="DZ138" s="10"/>
      <c r="EA138" s="10"/>
      <c r="EB138" s="10"/>
      <c r="EC138" s="10"/>
      <c r="ED138" s="10"/>
      <c r="EE138" s="10"/>
      <c r="EF138" s="10"/>
      <c r="EG138" s="10"/>
      <c r="EH138" s="10"/>
      <c r="EI138" s="10"/>
      <c r="EJ138" s="10"/>
      <c r="EK138" s="10"/>
      <c r="EL138" s="10"/>
      <c r="EM138" s="10"/>
      <c r="EN138" s="10"/>
      <c r="EO138" s="10"/>
      <c r="EP138" s="10"/>
      <c r="EQ138" s="10"/>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c r="FN138" s="10"/>
      <c r="FO138" s="10"/>
      <c r="FP138" s="10"/>
      <c r="FQ138" s="10"/>
      <c r="FR138" s="10"/>
      <c r="FS138" s="10"/>
      <c r="FT138" s="10"/>
      <c r="FU138" s="10"/>
      <c r="FV138" s="10"/>
      <c r="FW138" s="10"/>
      <c r="FX138" s="10"/>
      <c r="FY138" s="10"/>
      <c r="FZ138" s="10"/>
      <c r="GA138" s="10"/>
      <c r="GB138" s="10"/>
      <c r="GC138" s="10"/>
      <c r="GD138" s="10"/>
      <c r="GE138" s="10"/>
      <c r="GF138" s="10"/>
      <c r="GG138" s="10"/>
      <c r="GH138" s="10"/>
      <c r="GI138" s="10"/>
      <c r="GJ138" s="10"/>
      <c r="GK138" s="10"/>
      <c r="GL138" s="10"/>
      <c r="GM138" s="10"/>
      <c r="GN138" s="10"/>
      <c r="GO138" s="10"/>
      <c r="GP138" s="10"/>
      <c r="GQ138" s="10"/>
      <c r="GR138" s="10"/>
      <c r="GS138" s="10"/>
      <c r="GT138" s="10"/>
      <c r="GU138" s="10"/>
      <c r="GV138" s="10"/>
      <c r="GW138" s="10"/>
      <c r="GX138" s="10"/>
      <c r="GY138" s="10"/>
      <c r="GZ138" s="10"/>
      <c r="HA138" s="10"/>
      <c r="HB138" s="10"/>
      <c r="HC138" s="10"/>
      <c r="HD138" s="10"/>
      <c r="HE138" s="10"/>
      <c r="HF138" s="10"/>
      <c r="HG138" s="10"/>
      <c r="HH138" s="10"/>
      <c r="HI138" s="10"/>
      <c r="HJ138" s="10"/>
      <c r="HK138" s="10"/>
      <c r="HL138" s="10"/>
      <c r="HM138" s="10"/>
      <c r="HN138" s="10"/>
      <c r="HO138" s="10"/>
      <c r="HP138" s="10"/>
      <c r="HQ138" s="10"/>
      <c r="HR138" s="10"/>
      <c r="HS138" s="10"/>
      <c r="HT138" s="10"/>
      <c r="HU138" s="10"/>
      <c r="HV138" s="10"/>
      <c r="HW138" s="10"/>
      <c r="HX138" s="10"/>
      <c r="HY138" s="10"/>
      <c r="HZ138" s="10"/>
      <c r="IA138" s="10"/>
      <c r="IB138" s="10"/>
    </row>
    <row r="139" spans="1:236" s="2" customFormat="1">
      <c r="A139" s="54" t="s">
        <v>27</v>
      </c>
      <c r="B139" s="54" t="s">
        <v>27</v>
      </c>
      <c r="C139" s="22" t="s">
        <v>712</v>
      </c>
      <c r="D139" s="22" t="s">
        <v>211</v>
      </c>
      <c r="E139" s="58" t="s">
        <v>714</v>
      </c>
      <c r="F139" s="58" t="s">
        <v>713</v>
      </c>
      <c r="G139" s="59" t="s">
        <v>27</v>
      </c>
      <c r="H139" s="59" t="s">
        <v>27</v>
      </c>
      <c r="I139" s="59" t="s">
        <v>27</v>
      </c>
      <c r="J139" s="62" t="s">
        <v>27</v>
      </c>
      <c r="K139" s="7" t="s">
        <v>749</v>
      </c>
      <c r="L139" s="7" t="s">
        <v>750</v>
      </c>
      <c r="M139" s="8"/>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c r="DZ139" s="10"/>
      <c r="EA139" s="10"/>
      <c r="EB139" s="10"/>
      <c r="EC139" s="10"/>
      <c r="ED139" s="10"/>
      <c r="EE139" s="10"/>
      <c r="EF139" s="10"/>
      <c r="EG139" s="10"/>
      <c r="EH139" s="10"/>
      <c r="EI139" s="10"/>
      <c r="EJ139" s="10"/>
      <c r="EK139" s="10"/>
      <c r="EL139" s="10"/>
      <c r="EM139" s="10"/>
      <c r="EN139" s="10"/>
      <c r="EO139" s="10"/>
      <c r="EP139" s="10"/>
      <c r="EQ139" s="10"/>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c r="FN139" s="10"/>
      <c r="FO139" s="10"/>
      <c r="FP139" s="10"/>
      <c r="FQ139" s="10"/>
      <c r="FR139" s="10"/>
      <c r="FS139" s="10"/>
      <c r="FT139" s="10"/>
      <c r="FU139" s="10"/>
      <c r="FV139" s="10"/>
      <c r="FW139" s="10"/>
      <c r="FX139" s="10"/>
      <c r="FY139" s="10"/>
      <c r="FZ139" s="10"/>
      <c r="GA139" s="10"/>
      <c r="GB139" s="10"/>
      <c r="GC139" s="10"/>
      <c r="GD139" s="10"/>
      <c r="GE139" s="10"/>
      <c r="GF139" s="10"/>
      <c r="GG139" s="10"/>
      <c r="GH139" s="10"/>
      <c r="GI139" s="10"/>
      <c r="GJ139" s="10"/>
      <c r="GK139" s="10"/>
      <c r="GL139" s="10"/>
      <c r="GM139" s="10"/>
      <c r="GN139" s="10"/>
      <c r="GO139" s="10"/>
      <c r="GP139" s="10"/>
      <c r="GQ139" s="10"/>
      <c r="GR139" s="10"/>
      <c r="GS139" s="10"/>
      <c r="GT139" s="10"/>
      <c r="GU139" s="10"/>
      <c r="GV139" s="10"/>
      <c r="GW139" s="10"/>
      <c r="GX139" s="10"/>
      <c r="GY139" s="10"/>
      <c r="GZ139" s="10"/>
      <c r="HA139" s="10"/>
      <c r="HB139" s="10"/>
      <c r="HC139" s="10"/>
      <c r="HD139" s="10"/>
      <c r="HE139" s="10"/>
      <c r="HF139" s="10"/>
      <c r="HG139" s="10"/>
      <c r="HH139" s="10"/>
      <c r="HI139" s="10"/>
      <c r="HJ139" s="10"/>
      <c r="HK139" s="10"/>
      <c r="HL139" s="10"/>
      <c r="HM139" s="10"/>
      <c r="HN139" s="10"/>
      <c r="HO139" s="10"/>
      <c r="HP139" s="10"/>
      <c r="HQ139" s="10"/>
      <c r="HR139" s="10"/>
      <c r="HS139" s="10"/>
      <c r="HT139" s="10"/>
      <c r="HU139" s="10"/>
      <c r="HV139" s="10"/>
      <c r="HW139" s="10"/>
      <c r="HX139" s="10"/>
      <c r="HY139" s="10"/>
      <c r="HZ139" s="10"/>
      <c r="IA139" s="10"/>
      <c r="IB139" s="10"/>
    </row>
    <row r="140" spans="1:236" s="2" customFormat="1">
      <c r="A140" s="54" t="s">
        <v>27</v>
      </c>
      <c r="B140" s="54" t="s">
        <v>27</v>
      </c>
      <c r="C140" s="22" t="s">
        <v>715</v>
      </c>
      <c r="D140" s="22" t="s">
        <v>217</v>
      </c>
      <c r="E140" s="58" t="s">
        <v>717</v>
      </c>
      <c r="F140" s="58" t="s">
        <v>716</v>
      </c>
      <c r="G140" s="59" t="s">
        <v>27</v>
      </c>
      <c r="H140" s="59" t="s">
        <v>27</v>
      </c>
      <c r="I140" s="59" t="s">
        <v>27</v>
      </c>
      <c r="J140" s="62" t="s">
        <v>27</v>
      </c>
      <c r="K140" s="7" t="s">
        <v>749</v>
      </c>
      <c r="L140" s="7" t="s">
        <v>750</v>
      </c>
      <c r="M140" s="8"/>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c r="DZ140" s="10"/>
      <c r="EA140" s="10"/>
      <c r="EB140" s="10"/>
      <c r="EC140" s="10"/>
      <c r="ED140" s="10"/>
      <c r="EE140" s="10"/>
      <c r="EF140" s="10"/>
      <c r="EG140" s="10"/>
      <c r="EH140" s="10"/>
      <c r="EI140" s="10"/>
      <c r="EJ140" s="10"/>
      <c r="EK140" s="10"/>
      <c r="EL140" s="10"/>
      <c r="EM140" s="10"/>
      <c r="EN140" s="10"/>
      <c r="EO140" s="10"/>
      <c r="EP140" s="10"/>
      <c r="EQ140" s="10"/>
      <c r="ER140" s="10"/>
      <c r="ES140" s="10"/>
      <c r="ET140" s="10"/>
      <c r="EU140" s="10"/>
      <c r="EV140" s="10"/>
      <c r="EW140" s="10"/>
      <c r="EX140" s="10"/>
      <c r="EY140" s="10"/>
      <c r="EZ140" s="10"/>
      <c r="FA140" s="10"/>
      <c r="FB140" s="10"/>
      <c r="FC140" s="10"/>
      <c r="FD140" s="10"/>
      <c r="FE140" s="10"/>
      <c r="FF140" s="10"/>
      <c r="FG140" s="10"/>
      <c r="FH140" s="10"/>
      <c r="FI140" s="10"/>
      <c r="FJ140" s="10"/>
      <c r="FK140" s="10"/>
      <c r="FL140" s="10"/>
      <c r="FM140" s="10"/>
      <c r="FN140" s="10"/>
      <c r="FO140" s="10"/>
      <c r="FP140" s="10"/>
      <c r="FQ140" s="10"/>
      <c r="FR140" s="10"/>
      <c r="FS140" s="10"/>
      <c r="FT140" s="10"/>
      <c r="FU140" s="10"/>
      <c r="FV140" s="10"/>
      <c r="FW140" s="10"/>
      <c r="FX140" s="10"/>
      <c r="FY140" s="10"/>
      <c r="FZ140" s="10"/>
      <c r="GA140" s="10"/>
      <c r="GB140" s="10"/>
      <c r="GC140" s="10"/>
      <c r="GD140" s="10"/>
      <c r="GE140" s="10"/>
      <c r="GF140" s="10"/>
      <c r="GG140" s="10"/>
      <c r="GH140" s="10"/>
      <c r="GI140" s="10"/>
      <c r="GJ140" s="10"/>
      <c r="GK140" s="10"/>
      <c r="GL140" s="10"/>
      <c r="GM140" s="10"/>
      <c r="GN140" s="10"/>
      <c r="GO140" s="10"/>
      <c r="GP140" s="10"/>
      <c r="GQ140" s="10"/>
      <c r="GR140" s="10"/>
      <c r="GS140" s="10"/>
      <c r="GT140" s="10"/>
      <c r="GU140" s="10"/>
      <c r="GV140" s="10"/>
      <c r="GW140" s="10"/>
      <c r="GX140" s="10"/>
      <c r="GY140" s="10"/>
      <c r="GZ140" s="10"/>
      <c r="HA140" s="10"/>
      <c r="HB140" s="10"/>
      <c r="HC140" s="10"/>
      <c r="HD140" s="10"/>
      <c r="HE140" s="10"/>
      <c r="HF140" s="10"/>
      <c r="HG140" s="10"/>
      <c r="HH140" s="10"/>
      <c r="HI140" s="10"/>
      <c r="HJ140" s="10"/>
      <c r="HK140" s="10"/>
      <c r="HL140" s="10"/>
      <c r="HM140" s="10"/>
      <c r="HN140" s="10"/>
      <c r="HO140" s="10"/>
      <c r="HP140" s="10"/>
      <c r="HQ140" s="10"/>
      <c r="HR140" s="10"/>
      <c r="HS140" s="10"/>
      <c r="HT140" s="10"/>
      <c r="HU140" s="10"/>
      <c r="HV140" s="10"/>
      <c r="HW140" s="10"/>
      <c r="HX140" s="10"/>
      <c r="HY140" s="10"/>
      <c r="HZ140" s="10"/>
      <c r="IA140" s="10"/>
      <c r="IB140" s="10"/>
    </row>
    <row r="141" spans="1:236" s="2" customFormat="1">
      <c r="A141" s="54" t="s">
        <v>27</v>
      </c>
      <c r="B141" s="54" t="s">
        <v>27</v>
      </c>
      <c r="C141" s="22" t="s">
        <v>718</v>
      </c>
      <c r="D141" s="22" t="s">
        <v>218</v>
      </c>
      <c r="E141" s="58" t="s">
        <v>720</v>
      </c>
      <c r="F141" s="58" t="s">
        <v>719</v>
      </c>
      <c r="G141" s="59" t="s">
        <v>27</v>
      </c>
      <c r="H141" s="59" t="s">
        <v>27</v>
      </c>
      <c r="I141" s="59" t="s">
        <v>27</v>
      </c>
      <c r="J141" s="62" t="s">
        <v>27</v>
      </c>
      <c r="K141" s="7" t="s">
        <v>749</v>
      </c>
      <c r="L141" s="7" t="s">
        <v>750</v>
      </c>
      <c r="M141" s="8"/>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0"/>
      <c r="FD141" s="10"/>
      <c r="FE141" s="10"/>
      <c r="FF141" s="10"/>
      <c r="FG141" s="10"/>
      <c r="FH141" s="10"/>
      <c r="FI141" s="10"/>
      <c r="FJ141" s="10"/>
      <c r="FK141" s="10"/>
      <c r="FL141" s="10"/>
      <c r="FM141" s="10"/>
      <c r="FN141" s="10"/>
      <c r="FO141" s="10"/>
      <c r="FP141" s="10"/>
      <c r="FQ141" s="10"/>
      <c r="FR141" s="10"/>
      <c r="FS141" s="10"/>
      <c r="FT141" s="10"/>
      <c r="FU141" s="10"/>
      <c r="FV141" s="10"/>
      <c r="FW141" s="10"/>
      <c r="FX141" s="10"/>
      <c r="FY141" s="10"/>
      <c r="FZ141" s="10"/>
      <c r="GA141" s="10"/>
      <c r="GB141" s="10"/>
      <c r="GC141" s="10"/>
      <c r="GD141" s="10"/>
      <c r="GE141" s="10"/>
      <c r="GF141" s="10"/>
      <c r="GG141" s="10"/>
      <c r="GH141" s="10"/>
      <c r="GI141" s="10"/>
      <c r="GJ141" s="10"/>
      <c r="GK141" s="10"/>
      <c r="GL141" s="10"/>
      <c r="GM141" s="10"/>
      <c r="GN141" s="10"/>
      <c r="GO141" s="10"/>
      <c r="GP141" s="10"/>
      <c r="GQ141" s="10"/>
      <c r="GR141" s="10"/>
      <c r="GS141" s="10"/>
      <c r="GT141" s="10"/>
      <c r="GU141" s="10"/>
      <c r="GV141" s="10"/>
      <c r="GW141" s="10"/>
      <c r="GX141" s="10"/>
      <c r="GY141" s="10"/>
      <c r="GZ141" s="10"/>
      <c r="HA141" s="10"/>
      <c r="HB141" s="10"/>
      <c r="HC141" s="10"/>
      <c r="HD141" s="10"/>
      <c r="HE141" s="10"/>
      <c r="HF141" s="10"/>
      <c r="HG141" s="10"/>
      <c r="HH141" s="10"/>
      <c r="HI141" s="10"/>
      <c r="HJ141" s="10"/>
      <c r="HK141" s="10"/>
      <c r="HL141" s="10"/>
      <c r="HM141" s="10"/>
      <c r="HN141" s="10"/>
      <c r="HO141" s="10"/>
      <c r="HP141" s="10"/>
      <c r="HQ141" s="10"/>
      <c r="HR141" s="10"/>
      <c r="HS141" s="10"/>
      <c r="HT141" s="10"/>
      <c r="HU141" s="10"/>
      <c r="HV141" s="10"/>
      <c r="HW141" s="10"/>
      <c r="HX141" s="10"/>
      <c r="HY141" s="10"/>
      <c r="HZ141" s="10"/>
      <c r="IA141" s="10"/>
      <c r="IB141" s="10"/>
    </row>
    <row r="142" spans="1:236" s="2" customFormat="1">
      <c r="A142" s="54" t="s">
        <v>27</v>
      </c>
      <c r="B142" s="54" t="s">
        <v>27</v>
      </c>
      <c r="C142" s="22" t="s">
        <v>721</v>
      </c>
      <c r="D142" s="22" t="s">
        <v>219</v>
      </c>
      <c r="E142" s="58" t="s">
        <v>723</v>
      </c>
      <c r="F142" s="58" t="s">
        <v>722</v>
      </c>
      <c r="G142" s="59" t="s">
        <v>27</v>
      </c>
      <c r="H142" s="59" t="s">
        <v>27</v>
      </c>
      <c r="I142" s="59" t="s">
        <v>27</v>
      </c>
      <c r="J142" s="62" t="s">
        <v>27</v>
      </c>
      <c r="K142" s="7" t="s">
        <v>749</v>
      </c>
      <c r="L142" s="7" t="s">
        <v>750</v>
      </c>
      <c r="M142" s="8"/>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c r="DZ142" s="10"/>
      <c r="EA142" s="10"/>
      <c r="EB142" s="10"/>
      <c r="EC142" s="10"/>
      <c r="ED142" s="10"/>
      <c r="EE142" s="10"/>
      <c r="EF142" s="10"/>
      <c r="EG142" s="10"/>
      <c r="EH142" s="10"/>
      <c r="EI142" s="10"/>
      <c r="EJ142" s="10"/>
      <c r="EK142" s="10"/>
      <c r="EL142" s="10"/>
      <c r="EM142" s="10"/>
      <c r="EN142" s="10"/>
      <c r="EO142" s="10"/>
      <c r="EP142" s="10"/>
      <c r="EQ142" s="10"/>
      <c r="ER142" s="10"/>
      <c r="ES142" s="10"/>
      <c r="ET142" s="10"/>
      <c r="EU142" s="10"/>
      <c r="EV142" s="10"/>
      <c r="EW142" s="10"/>
      <c r="EX142" s="10"/>
      <c r="EY142" s="10"/>
      <c r="EZ142" s="10"/>
      <c r="FA142" s="10"/>
      <c r="FB142" s="10"/>
      <c r="FC142" s="10"/>
      <c r="FD142" s="10"/>
      <c r="FE142" s="10"/>
      <c r="FF142" s="10"/>
      <c r="FG142" s="10"/>
      <c r="FH142" s="10"/>
      <c r="FI142" s="10"/>
      <c r="FJ142" s="10"/>
      <c r="FK142" s="10"/>
      <c r="FL142" s="10"/>
      <c r="FM142" s="10"/>
      <c r="FN142" s="10"/>
      <c r="FO142" s="10"/>
      <c r="FP142" s="10"/>
      <c r="FQ142" s="10"/>
      <c r="FR142" s="10"/>
      <c r="FS142" s="10"/>
      <c r="FT142" s="10"/>
      <c r="FU142" s="10"/>
      <c r="FV142" s="10"/>
      <c r="FW142" s="10"/>
      <c r="FX142" s="10"/>
      <c r="FY142" s="10"/>
      <c r="FZ142" s="10"/>
      <c r="GA142" s="10"/>
      <c r="GB142" s="10"/>
      <c r="GC142" s="10"/>
      <c r="GD142" s="10"/>
      <c r="GE142" s="10"/>
      <c r="GF142" s="10"/>
      <c r="GG142" s="10"/>
      <c r="GH142" s="10"/>
      <c r="GI142" s="10"/>
      <c r="GJ142" s="10"/>
      <c r="GK142" s="10"/>
      <c r="GL142" s="10"/>
      <c r="GM142" s="10"/>
      <c r="GN142" s="10"/>
      <c r="GO142" s="10"/>
      <c r="GP142" s="10"/>
      <c r="GQ142" s="10"/>
      <c r="GR142" s="10"/>
      <c r="GS142" s="10"/>
      <c r="GT142" s="10"/>
      <c r="GU142" s="10"/>
      <c r="GV142" s="10"/>
      <c r="GW142" s="10"/>
      <c r="GX142" s="10"/>
      <c r="GY142" s="10"/>
      <c r="GZ142" s="10"/>
      <c r="HA142" s="10"/>
      <c r="HB142" s="10"/>
      <c r="HC142" s="10"/>
      <c r="HD142" s="10"/>
      <c r="HE142" s="10"/>
      <c r="HF142" s="10"/>
      <c r="HG142" s="10"/>
      <c r="HH142" s="10"/>
      <c r="HI142" s="10"/>
      <c r="HJ142" s="10"/>
      <c r="HK142" s="10"/>
      <c r="HL142" s="10"/>
      <c r="HM142" s="10"/>
      <c r="HN142" s="10"/>
      <c r="HO142" s="10"/>
      <c r="HP142" s="10"/>
      <c r="HQ142" s="10"/>
      <c r="HR142" s="10"/>
      <c r="HS142" s="10"/>
      <c r="HT142" s="10"/>
      <c r="HU142" s="10"/>
      <c r="HV142" s="10"/>
      <c r="HW142" s="10"/>
      <c r="HX142" s="10"/>
      <c r="HY142" s="10"/>
      <c r="HZ142" s="10"/>
      <c r="IA142" s="10"/>
      <c r="IB142" s="10"/>
    </row>
    <row r="143" spans="1:236" s="2" customFormat="1">
      <c r="A143" s="54" t="s">
        <v>27</v>
      </c>
      <c r="B143" s="54" t="s">
        <v>27</v>
      </c>
      <c r="C143" s="22" t="s">
        <v>724</v>
      </c>
      <c r="D143" s="22" t="s">
        <v>220</v>
      </c>
      <c r="E143" s="58" t="s">
        <v>726</v>
      </c>
      <c r="F143" s="58" t="s">
        <v>725</v>
      </c>
      <c r="G143" s="59" t="s">
        <v>27</v>
      </c>
      <c r="H143" s="59" t="s">
        <v>27</v>
      </c>
      <c r="I143" s="59" t="s">
        <v>27</v>
      </c>
      <c r="J143" s="62" t="s">
        <v>27</v>
      </c>
      <c r="K143" s="7" t="s">
        <v>749</v>
      </c>
      <c r="L143" s="7" t="s">
        <v>750</v>
      </c>
      <c r="M143" s="8"/>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c r="DZ143" s="10"/>
      <c r="EA143" s="10"/>
      <c r="EB143" s="10"/>
      <c r="EC143" s="10"/>
      <c r="ED143" s="10"/>
      <c r="EE143" s="10"/>
      <c r="EF143" s="10"/>
      <c r="EG143" s="10"/>
      <c r="EH143" s="10"/>
      <c r="EI143" s="10"/>
      <c r="EJ143" s="10"/>
      <c r="EK143" s="10"/>
      <c r="EL143" s="10"/>
      <c r="EM143" s="10"/>
      <c r="EN143" s="10"/>
      <c r="EO143" s="10"/>
      <c r="EP143" s="10"/>
      <c r="EQ143" s="10"/>
      <c r="ER143" s="10"/>
      <c r="ES143" s="10"/>
      <c r="ET143" s="10"/>
      <c r="EU143" s="10"/>
      <c r="EV143" s="10"/>
      <c r="EW143" s="10"/>
      <c r="EX143" s="10"/>
      <c r="EY143" s="10"/>
      <c r="EZ143" s="10"/>
      <c r="FA143" s="10"/>
      <c r="FB143" s="10"/>
      <c r="FC143" s="10"/>
      <c r="FD143" s="10"/>
      <c r="FE143" s="10"/>
      <c r="FF143" s="10"/>
      <c r="FG143" s="10"/>
      <c r="FH143" s="10"/>
      <c r="FI143" s="10"/>
      <c r="FJ143" s="10"/>
      <c r="FK143" s="10"/>
      <c r="FL143" s="10"/>
      <c r="FM143" s="10"/>
      <c r="FN143" s="10"/>
      <c r="FO143" s="10"/>
      <c r="FP143" s="10"/>
      <c r="FQ143" s="10"/>
      <c r="FR143" s="10"/>
      <c r="FS143" s="10"/>
      <c r="FT143" s="10"/>
      <c r="FU143" s="10"/>
      <c r="FV143" s="10"/>
      <c r="FW143" s="10"/>
      <c r="FX143" s="10"/>
      <c r="FY143" s="10"/>
      <c r="FZ143" s="10"/>
      <c r="GA143" s="10"/>
      <c r="GB143" s="10"/>
      <c r="GC143" s="10"/>
      <c r="GD143" s="10"/>
      <c r="GE143" s="10"/>
      <c r="GF143" s="10"/>
      <c r="GG143" s="10"/>
      <c r="GH143" s="10"/>
      <c r="GI143" s="10"/>
      <c r="GJ143" s="10"/>
      <c r="GK143" s="10"/>
      <c r="GL143" s="10"/>
      <c r="GM143" s="10"/>
      <c r="GN143" s="10"/>
      <c r="GO143" s="10"/>
      <c r="GP143" s="10"/>
      <c r="GQ143" s="10"/>
      <c r="GR143" s="10"/>
      <c r="GS143" s="10"/>
      <c r="GT143" s="10"/>
      <c r="GU143" s="10"/>
      <c r="GV143" s="10"/>
      <c r="GW143" s="10"/>
      <c r="GX143" s="10"/>
      <c r="GY143" s="10"/>
      <c r="GZ143" s="10"/>
      <c r="HA143" s="10"/>
      <c r="HB143" s="10"/>
      <c r="HC143" s="10"/>
      <c r="HD143" s="10"/>
      <c r="HE143" s="10"/>
      <c r="HF143" s="10"/>
      <c r="HG143" s="10"/>
      <c r="HH143" s="10"/>
      <c r="HI143" s="10"/>
      <c r="HJ143" s="10"/>
      <c r="HK143" s="10"/>
      <c r="HL143" s="10"/>
      <c r="HM143" s="10"/>
      <c r="HN143" s="10"/>
      <c r="HO143" s="10"/>
      <c r="HP143" s="10"/>
      <c r="HQ143" s="10"/>
      <c r="HR143" s="10"/>
      <c r="HS143" s="10"/>
      <c r="HT143" s="10"/>
      <c r="HU143" s="10"/>
      <c r="HV143" s="10"/>
      <c r="HW143" s="10"/>
      <c r="HX143" s="10"/>
      <c r="HY143" s="10"/>
      <c r="HZ143" s="10"/>
      <c r="IA143" s="10"/>
      <c r="IB143" s="10"/>
    </row>
    <row r="144" spans="1:236" s="2" customFormat="1">
      <c r="A144" s="54" t="s">
        <v>27</v>
      </c>
      <c r="B144" s="54" t="s">
        <v>27</v>
      </c>
      <c r="C144" s="22" t="s">
        <v>727</v>
      </c>
      <c r="D144" s="22" t="s">
        <v>221</v>
      </c>
      <c r="E144" s="58" t="s">
        <v>729</v>
      </c>
      <c r="F144" s="58" t="s">
        <v>728</v>
      </c>
      <c r="G144" s="59" t="s">
        <v>27</v>
      </c>
      <c r="H144" s="59" t="s">
        <v>27</v>
      </c>
      <c r="I144" s="59" t="s">
        <v>27</v>
      </c>
      <c r="J144" s="62" t="s">
        <v>27</v>
      </c>
      <c r="K144" s="7" t="s">
        <v>749</v>
      </c>
      <c r="L144" s="7" t="s">
        <v>750</v>
      </c>
      <c r="M144" s="8"/>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c r="DZ144" s="10"/>
      <c r="EA144" s="10"/>
      <c r="EB144" s="10"/>
      <c r="EC144" s="10"/>
      <c r="ED144" s="10"/>
      <c r="EE144" s="10"/>
      <c r="EF144" s="10"/>
      <c r="EG144" s="10"/>
      <c r="EH144" s="10"/>
      <c r="EI144" s="10"/>
      <c r="EJ144" s="10"/>
      <c r="EK144" s="10"/>
      <c r="EL144" s="10"/>
      <c r="EM144" s="10"/>
      <c r="EN144" s="10"/>
      <c r="EO144" s="10"/>
      <c r="EP144" s="10"/>
      <c r="EQ144" s="10"/>
      <c r="ER144" s="10"/>
      <c r="ES144" s="10"/>
      <c r="ET144" s="10"/>
      <c r="EU144" s="10"/>
      <c r="EV144" s="10"/>
      <c r="EW144" s="10"/>
      <c r="EX144" s="10"/>
      <c r="EY144" s="10"/>
      <c r="EZ144" s="10"/>
      <c r="FA144" s="10"/>
      <c r="FB144" s="10"/>
      <c r="FC144" s="10"/>
      <c r="FD144" s="10"/>
      <c r="FE144" s="10"/>
      <c r="FF144" s="10"/>
      <c r="FG144" s="10"/>
      <c r="FH144" s="10"/>
      <c r="FI144" s="10"/>
      <c r="FJ144" s="10"/>
      <c r="FK144" s="10"/>
      <c r="FL144" s="10"/>
      <c r="FM144" s="10"/>
      <c r="FN144" s="10"/>
      <c r="FO144" s="10"/>
      <c r="FP144" s="10"/>
      <c r="FQ144" s="10"/>
      <c r="FR144" s="10"/>
      <c r="FS144" s="10"/>
      <c r="FT144" s="10"/>
      <c r="FU144" s="10"/>
      <c r="FV144" s="10"/>
      <c r="FW144" s="10"/>
      <c r="FX144" s="10"/>
      <c r="FY144" s="10"/>
      <c r="FZ144" s="10"/>
      <c r="GA144" s="10"/>
      <c r="GB144" s="10"/>
      <c r="GC144" s="10"/>
      <c r="GD144" s="10"/>
      <c r="GE144" s="10"/>
      <c r="GF144" s="10"/>
      <c r="GG144" s="10"/>
      <c r="GH144" s="10"/>
      <c r="GI144" s="10"/>
      <c r="GJ144" s="10"/>
      <c r="GK144" s="10"/>
      <c r="GL144" s="10"/>
      <c r="GM144" s="10"/>
      <c r="GN144" s="10"/>
      <c r="GO144" s="10"/>
      <c r="GP144" s="10"/>
      <c r="GQ144" s="10"/>
      <c r="GR144" s="10"/>
      <c r="GS144" s="10"/>
      <c r="GT144" s="10"/>
      <c r="GU144" s="10"/>
      <c r="GV144" s="10"/>
      <c r="GW144" s="10"/>
      <c r="GX144" s="10"/>
      <c r="GY144" s="10"/>
      <c r="GZ144" s="10"/>
      <c r="HA144" s="10"/>
      <c r="HB144" s="10"/>
      <c r="HC144" s="10"/>
      <c r="HD144" s="10"/>
      <c r="HE144" s="10"/>
      <c r="HF144" s="10"/>
      <c r="HG144" s="10"/>
      <c r="HH144" s="10"/>
      <c r="HI144" s="10"/>
      <c r="HJ144" s="10"/>
      <c r="HK144" s="10"/>
      <c r="HL144" s="10"/>
      <c r="HM144" s="10"/>
      <c r="HN144" s="10"/>
      <c r="HO144" s="10"/>
      <c r="HP144" s="10"/>
      <c r="HQ144" s="10"/>
      <c r="HR144" s="10"/>
      <c r="HS144" s="10"/>
      <c r="HT144" s="10"/>
      <c r="HU144" s="10"/>
      <c r="HV144" s="10"/>
      <c r="HW144" s="10"/>
      <c r="HX144" s="10"/>
      <c r="HY144" s="10"/>
      <c r="HZ144" s="10"/>
      <c r="IA144" s="10"/>
      <c r="IB144" s="10"/>
    </row>
    <row r="145" spans="1:255" s="2" customFormat="1">
      <c r="A145" s="54" t="s">
        <v>27</v>
      </c>
      <c r="B145" s="54" t="s">
        <v>27</v>
      </c>
      <c r="C145" s="22" t="s">
        <v>730</v>
      </c>
      <c r="D145" s="22" t="s">
        <v>1184</v>
      </c>
      <c r="E145" s="58" t="s">
        <v>732</v>
      </c>
      <c r="F145" s="58" t="s">
        <v>731</v>
      </c>
      <c r="G145" s="59" t="s">
        <v>27</v>
      </c>
      <c r="H145" s="59" t="s">
        <v>27</v>
      </c>
      <c r="I145" s="59" t="s">
        <v>27</v>
      </c>
      <c r="J145" s="62" t="s">
        <v>27</v>
      </c>
      <c r="K145" s="7" t="s">
        <v>749</v>
      </c>
      <c r="L145" s="7" t="s">
        <v>750</v>
      </c>
      <c r="M145" s="8"/>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c r="DZ145" s="10"/>
      <c r="EA145" s="10"/>
      <c r="EB145" s="10"/>
      <c r="EC145" s="10"/>
      <c r="ED145" s="10"/>
      <c r="EE145" s="10"/>
      <c r="EF145" s="10"/>
      <c r="EG145" s="10"/>
      <c r="EH145" s="10"/>
      <c r="EI145" s="10"/>
      <c r="EJ145" s="10"/>
      <c r="EK145" s="10"/>
      <c r="EL145" s="10"/>
      <c r="EM145" s="10"/>
      <c r="EN145" s="10"/>
      <c r="EO145" s="10"/>
      <c r="EP145" s="10"/>
      <c r="EQ145" s="10"/>
      <c r="ER145" s="10"/>
      <c r="ES145" s="10"/>
      <c r="ET145" s="10"/>
      <c r="EU145" s="10"/>
      <c r="EV145" s="10"/>
      <c r="EW145" s="10"/>
      <c r="EX145" s="10"/>
      <c r="EY145" s="10"/>
      <c r="EZ145" s="10"/>
      <c r="FA145" s="10"/>
      <c r="FB145" s="10"/>
      <c r="FC145" s="10"/>
      <c r="FD145" s="10"/>
      <c r="FE145" s="10"/>
      <c r="FF145" s="10"/>
      <c r="FG145" s="10"/>
      <c r="FH145" s="10"/>
      <c r="FI145" s="10"/>
      <c r="FJ145" s="10"/>
      <c r="FK145" s="10"/>
      <c r="FL145" s="10"/>
      <c r="FM145" s="10"/>
      <c r="FN145" s="10"/>
      <c r="FO145" s="10"/>
      <c r="FP145" s="10"/>
      <c r="FQ145" s="10"/>
      <c r="FR145" s="10"/>
      <c r="FS145" s="10"/>
      <c r="FT145" s="10"/>
      <c r="FU145" s="10"/>
      <c r="FV145" s="10"/>
      <c r="FW145" s="10"/>
      <c r="FX145" s="10"/>
      <c r="FY145" s="10"/>
      <c r="FZ145" s="10"/>
      <c r="GA145" s="10"/>
      <c r="GB145" s="10"/>
      <c r="GC145" s="10"/>
      <c r="GD145" s="10"/>
      <c r="GE145" s="10"/>
      <c r="GF145" s="10"/>
      <c r="GG145" s="10"/>
      <c r="GH145" s="10"/>
      <c r="GI145" s="10"/>
      <c r="GJ145" s="10"/>
      <c r="GK145" s="10"/>
      <c r="GL145" s="10"/>
      <c r="GM145" s="10"/>
      <c r="GN145" s="10"/>
      <c r="GO145" s="10"/>
      <c r="GP145" s="10"/>
      <c r="GQ145" s="10"/>
      <c r="GR145" s="10"/>
      <c r="GS145" s="10"/>
      <c r="GT145" s="10"/>
      <c r="GU145" s="10"/>
      <c r="GV145" s="10"/>
      <c r="GW145" s="10"/>
      <c r="GX145" s="10"/>
      <c r="GY145" s="10"/>
      <c r="GZ145" s="10"/>
      <c r="HA145" s="10"/>
      <c r="HB145" s="10"/>
      <c r="HC145" s="10"/>
      <c r="HD145" s="10"/>
      <c r="HE145" s="10"/>
      <c r="HF145" s="10"/>
      <c r="HG145" s="10"/>
      <c r="HH145" s="10"/>
      <c r="HI145" s="10"/>
      <c r="HJ145" s="10"/>
      <c r="HK145" s="10"/>
      <c r="HL145" s="10"/>
      <c r="HM145" s="10"/>
      <c r="HN145" s="10"/>
      <c r="HO145" s="10"/>
      <c r="HP145" s="10"/>
      <c r="HQ145" s="10"/>
      <c r="HR145" s="10"/>
      <c r="HS145" s="10"/>
      <c r="HT145" s="10"/>
      <c r="HU145" s="10"/>
      <c r="HV145" s="10"/>
      <c r="HW145" s="10"/>
      <c r="HX145" s="10"/>
      <c r="HY145" s="10"/>
      <c r="HZ145" s="10"/>
      <c r="IA145" s="10"/>
      <c r="IB145" s="10"/>
    </row>
    <row r="146" spans="1:255" s="2" customFormat="1">
      <c r="A146" s="54" t="s">
        <v>27</v>
      </c>
      <c r="B146" s="54" t="s">
        <v>27</v>
      </c>
      <c r="C146" s="22" t="s">
        <v>733</v>
      </c>
      <c r="D146" s="22" t="s">
        <v>1185</v>
      </c>
      <c r="E146" s="58" t="s">
        <v>735</v>
      </c>
      <c r="F146" s="58" t="s">
        <v>734</v>
      </c>
      <c r="G146" s="59" t="s">
        <v>27</v>
      </c>
      <c r="H146" s="59" t="s">
        <v>27</v>
      </c>
      <c r="I146" s="59" t="s">
        <v>27</v>
      </c>
      <c r="J146" s="62" t="s">
        <v>27</v>
      </c>
      <c r="K146" s="7" t="s">
        <v>749</v>
      </c>
      <c r="L146" s="7" t="s">
        <v>750</v>
      </c>
      <c r="M146" s="8"/>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c r="DZ146" s="10"/>
      <c r="EA146" s="10"/>
      <c r="EB146" s="10"/>
      <c r="EC146" s="10"/>
      <c r="ED146" s="10"/>
      <c r="EE146" s="10"/>
      <c r="EF146" s="10"/>
      <c r="EG146" s="10"/>
      <c r="EH146" s="10"/>
      <c r="EI146" s="10"/>
      <c r="EJ146" s="10"/>
      <c r="EK146" s="10"/>
      <c r="EL146" s="10"/>
      <c r="EM146" s="10"/>
      <c r="EN146" s="10"/>
      <c r="EO146" s="10"/>
      <c r="EP146" s="10"/>
      <c r="EQ146" s="10"/>
      <c r="ER146" s="10"/>
      <c r="ES146" s="10"/>
      <c r="ET146" s="10"/>
      <c r="EU146" s="10"/>
      <c r="EV146" s="10"/>
      <c r="EW146" s="10"/>
      <c r="EX146" s="10"/>
      <c r="EY146" s="10"/>
      <c r="EZ146" s="10"/>
      <c r="FA146" s="10"/>
      <c r="FB146" s="10"/>
      <c r="FC146" s="10"/>
      <c r="FD146" s="10"/>
      <c r="FE146" s="10"/>
      <c r="FF146" s="10"/>
      <c r="FG146" s="10"/>
      <c r="FH146" s="10"/>
      <c r="FI146" s="10"/>
      <c r="FJ146" s="10"/>
      <c r="FK146" s="10"/>
      <c r="FL146" s="10"/>
      <c r="FM146" s="10"/>
      <c r="FN146" s="10"/>
      <c r="FO146" s="10"/>
      <c r="FP146" s="10"/>
      <c r="FQ146" s="10"/>
      <c r="FR146" s="10"/>
      <c r="FS146" s="10"/>
      <c r="FT146" s="10"/>
      <c r="FU146" s="10"/>
      <c r="FV146" s="10"/>
      <c r="FW146" s="10"/>
      <c r="FX146" s="10"/>
      <c r="FY146" s="10"/>
      <c r="FZ146" s="10"/>
      <c r="GA146" s="10"/>
      <c r="GB146" s="10"/>
      <c r="GC146" s="10"/>
      <c r="GD146" s="10"/>
      <c r="GE146" s="10"/>
      <c r="GF146" s="10"/>
      <c r="GG146" s="10"/>
      <c r="GH146" s="10"/>
      <c r="GI146" s="10"/>
      <c r="GJ146" s="10"/>
      <c r="GK146" s="10"/>
      <c r="GL146" s="10"/>
      <c r="GM146" s="10"/>
      <c r="GN146" s="10"/>
      <c r="GO146" s="10"/>
      <c r="GP146" s="10"/>
      <c r="GQ146" s="10"/>
      <c r="GR146" s="10"/>
      <c r="GS146" s="10"/>
      <c r="GT146" s="10"/>
      <c r="GU146" s="10"/>
      <c r="GV146" s="10"/>
      <c r="GW146" s="10"/>
      <c r="GX146" s="10"/>
      <c r="GY146" s="10"/>
      <c r="GZ146" s="10"/>
      <c r="HA146" s="10"/>
      <c r="HB146" s="10"/>
      <c r="HC146" s="10"/>
      <c r="HD146" s="10"/>
      <c r="HE146" s="10"/>
      <c r="HF146" s="10"/>
      <c r="HG146" s="10"/>
      <c r="HH146" s="10"/>
      <c r="HI146" s="10"/>
      <c r="HJ146" s="10"/>
      <c r="HK146" s="10"/>
      <c r="HL146" s="10"/>
      <c r="HM146" s="10"/>
      <c r="HN146" s="10"/>
      <c r="HO146" s="10"/>
      <c r="HP146" s="10"/>
      <c r="HQ146" s="10"/>
      <c r="HR146" s="10"/>
      <c r="HS146" s="10"/>
      <c r="HT146" s="10"/>
      <c r="HU146" s="10"/>
      <c r="HV146" s="10"/>
      <c r="HW146" s="10"/>
      <c r="HX146" s="10"/>
      <c r="HY146" s="10"/>
      <c r="HZ146" s="10"/>
      <c r="IA146" s="10"/>
      <c r="IB146" s="10"/>
    </row>
    <row r="147" spans="1:255" s="2" customFormat="1">
      <c r="A147" s="54" t="s">
        <v>27</v>
      </c>
      <c r="B147" s="54" t="s">
        <v>27</v>
      </c>
      <c r="C147" s="22" t="s">
        <v>736</v>
      </c>
      <c r="D147" s="22" t="s">
        <v>1186</v>
      </c>
      <c r="E147" s="58" t="s">
        <v>738</v>
      </c>
      <c r="F147" s="58" t="s">
        <v>737</v>
      </c>
      <c r="G147" s="59" t="s">
        <v>27</v>
      </c>
      <c r="H147" s="59" t="s">
        <v>27</v>
      </c>
      <c r="I147" s="59" t="s">
        <v>27</v>
      </c>
      <c r="J147" s="62" t="s">
        <v>27</v>
      </c>
      <c r="K147" s="7" t="s">
        <v>749</v>
      </c>
      <c r="L147" s="7" t="s">
        <v>750</v>
      </c>
      <c r="M147" s="8"/>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c r="HE147" s="10"/>
      <c r="HF147" s="10"/>
      <c r="HG147" s="10"/>
      <c r="HH147" s="10"/>
      <c r="HI147" s="10"/>
      <c r="HJ147" s="10"/>
      <c r="HK147" s="10"/>
      <c r="HL147" s="10"/>
      <c r="HM147" s="10"/>
      <c r="HN147" s="10"/>
      <c r="HO147" s="10"/>
      <c r="HP147" s="10"/>
      <c r="HQ147" s="10"/>
      <c r="HR147" s="10"/>
      <c r="HS147" s="10"/>
      <c r="HT147" s="10"/>
      <c r="HU147" s="10"/>
      <c r="HV147" s="10"/>
      <c r="HW147" s="10"/>
      <c r="HX147" s="10"/>
      <c r="HY147" s="10"/>
      <c r="HZ147" s="10"/>
      <c r="IA147" s="10"/>
      <c r="IB147" s="10"/>
    </row>
    <row r="148" spans="1:255" s="2" customFormat="1">
      <c r="A148" s="54" t="s">
        <v>27</v>
      </c>
      <c r="B148" s="54" t="s">
        <v>27</v>
      </c>
      <c r="C148" s="22" t="s">
        <v>739</v>
      </c>
      <c r="D148" s="22" t="s">
        <v>1187</v>
      </c>
      <c r="E148" s="21" t="s">
        <v>1188</v>
      </c>
      <c r="F148" s="60" t="s">
        <v>1189</v>
      </c>
      <c r="G148" s="59" t="s">
        <v>27</v>
      </c>
      <c r="H148" s="59" t="s">
        <v>27</v>
      </c>
      <c r="I148" s="59" t="s">
        <v>27</v>
      </c>
      <c r="J148" s="62" t="s">
        <v>27</v>
      </c>
      <c r="K148" s="7" t="s">
        <v>749</v>
      </c>
      <c r="L148" s="7" t="s">
        <v>750</v>
      </c>
      <c r="M148" s="8"/>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c r="DZ148" s="10"/>
      <c r="EA148" s="10"/>
      <c r="EB148" s="10"/>
      <c r="EC148" s="10"/>
      <c r="ED148" s="10"/>
      <c r="EE148" s="10"/>
      <c r="EF148" s="10"/>
      <c r="EG148" s="10"/>
      <c r="EH148" s="10"/>
      <c r="EI148" s="10"/>
      <c r="EJ148" s="10"/>
      <c r="EK148" s="10"/>
      <c r="EL148" s="10"/>
      <c r="EM148" s="10"/>
      <c r="EN148" s="10"/>
      <c r="EO148" s="10"/>
      <c r="EP148" s="10"/>
      <c r="EQ148" s="10"/>
      <c r="ER148" s="10"/>
      <c r="ES148" s="10"/>
      <c r="ET148" s="10"/>
      <c r="EU148" s="10"/>
      <c r="EV148" s="10"/>
      <c r="EW148" s="10"/>
      <c r="EX148" s="10"/>
      <c r="EY148" s="10"/>
      <c r="EZ148" s="10"/>
      <c r="FA148" s="10"/>
      <c r="FB148" s="10"/>
      <c r="FC148" s="10"/>
      <c r="FD148" s="10"/>
      <c r="FE148" s="10"/>
      <c r="FF148" s="10"/>
      <c r="FG148" s="10"/>
      <c r="FH148" s="10"/>
      <c r="FI148" s="10"/>
      <c r="FJ148" s="10"/>
      <c r="FK148" s="10"/>
      <c r="FL148" s="10"/>
      <c r="FM148" s="10"/>
      <c r="FN148" s="10"/>
      <c r="FO148" s="10"/>
      <c r="FP148" s="10"/>
      <c r="FQ148" s="10"/>
      <c r="FR148" s="10"/>
      <c r="FS148" s="10"/>
      <c r="FT148" s="10"/>
      <c r="FU148" s="10"/>
      <c r="FV148" s="10"/>
      <c r="FW148" s="10"/>
      <c r="FX148" s="10"/>
      <c r="FY148" s="10"/>
      <c r="FZ148" s="10"/>
      <c r="GA148" s="10"/>
      <c r="GB148" s="10"/>
      <c r="GC148" s="10"/>
      <c r="GD148" s="10"/>
      <c r="GE148" s="10"/>
      <c r="GF148" s="10"/>
      <c r="GG148" s="10"/>
      <c r="GH148" s="10"/>
      <c r="GI148" s="10"/>
      <c r="GJ148" s="10"/>
      <c r="GK148" s="10"/>
      <c r="GL148" s="10"/>
      <c r="GM148" s="10"/>
      <c r="GN148" s="10"/>
      <c r="GO148" s="10"/>
      <c r="GP148" s="10"/>
      <c r="GQ148" s="10"/>
      <c r="GR148" s="10"/>
      <c r="GS148" s="10"/>
      <c r="GT148" s="10"/>
      <c r="GU148" s="10"/>
      <c r="GV148" s="10"/>
      <c r="GW148" s="10"/>
      <c r="GX148" s="10"/>
      <c r="GY148" s="10"/>
      <c r="GZ148" s="10"/>
      <c r="HA148" s="10"/>
      <c r="HB148" s="10"/>
      <c r="HC148" s="10"/>
      <c r="HD148" s="10"/>
      <c r="HE148" s="10"/>
      <c r="HF148" s="10"/>
      <c r="HG148" s="10"/>
      <c r="HH148" s="10"/>
      <c r="HI148" s="10"/>
      <c r="HJ148" s="10"/>
      <c r="HK148" s="10"/>
      <c r="HL148" s="10"/>
      <c r="HM148" s="10"/>
      <c r="HN148" s="10"/>
      <c r="HO148" s="10"/>
      <c r="HP148" s="10"/>
      <c r="HQ148" s="10"/>
      <c r="HR148" s="10"/>
      <c r="HS148" s="10"/>
      <c r="HT148" s="10"/>
      <c r="HU148" s="10"/>
      <c r="HV148" s="10"/>
      <c r="HW148" s="10"/>
      <c r="HX148" s="10"/>
      <c r="HY148" s="10"/>
      <c r="HZ148" s="10"/>
      <c r="IA148" s="10"/>
      <c r="IB148" s="10"/>
    </row>
    <row r="149" spans="1:255" s="2" customFormat="1">
      <c r="A149" s="54" t="s">
        <v>27</v>
      </c>
      <c r="B149" s="54" t="s">
        <v>27</v>
      </c>
      <c r="C149" s="22" t="s">
        <v>740</v>
      </c>
      <c r="D149" s="22" t="s">
        <v>1190</v>
      </c>
      <c r="E149" s="29" t="s">
        <v>360</v>
      </c>
      <c r="F149" s="60" t="s">
        <v>767</v>
      </c>
      <c r="G149" s="59" t="s">
        <v>27</v>
      </c>
      <c r="H149" s="59" t="s">
        <v>27</v>
      </c>
      <c r="I149" s="59" t="s">
        <v>27</v>
      </c>
      <c r="J149" s="62" t="s">
        <v>27</v>
      </c>
      <c r="K149" s="7" t="s">
        <v>749</v>
      </c>
      <c r="L149" s="7" t="s">
        <v>750</v>
      </c>
      <c r="M149" s="8"/>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c r="DZ149" s="10"/>
      <c r="EA149" s="10"/>
      <c r="EB149" s="10"/>
      <c r="EC149" s="10"/>
      <c r="ED149" s="10"/>
      <c r="EE149" s="10"/>
      <c r="EF149" s="10"/>
      <c r="EG149" s="10"/>
      <c r="EH149" s="10"/>
      <c r="EI149" s="10"/>
      <c r="EJ149" s="10"/>
      <c r="EK149" s="10"/>
      <c r="EL149" s="10"/>
      <c r="EM149" s="10"/>
      <c r="EN149" s="10"/>
      <c r="EO149" s="10"/>
      <c r="EP149" s="10"/>
      <c r="EQ149" s="10"/>
      <c r="ER149" s="10"/>
      <c r="ES149" s="10"/>
      <c r="ET149" s="10"/>
      <c r="EU149" s="10"/>
      <c r="EV149" s="10"/>
      <c r="EW149" s="10"/>
      <c r="EX149" s="10"/>
      <c r="EY149" s="10"/>
      <c r="EZ149" s="10"/>
      <c r="FA149" s="10"/>
      <c r="FB149" s="10"/>
      <c r="FC149" s="10"/>
      <c r="FD149" s="10"/>
      <c r="FE149" s="10"/>
      <c r="FF149" s="10"/>
      <c r="FG149" s="10"/>
      <c r="FH149" s="10"/>
      <c r="FI149" s="10"/>
      <c r="FJ149" s="10"/>
      <c r="FK149" s="10"/>
      <c r="FL149" s="10"/>
      <c r="FM149" s="10"/>
      <c r="FN149" s="10"/>
      <c r="FO149" s="10"/>
      <c r="FP149" s="10"/>
      <c r="FQ149" s="10"/>
      <c r="FR149" s="10"/>
      <c r="FS149" s="10"/>
      <c r="FT149" s="10"/>
      <c r="FU149" s="10"/>
      <c r="FV149" s="10"/>
      <c r="FW149" s="10"/>
      <c r="FX149" s="10"/>
      <c r="FY149" s="10"/>
      <c r="FZ149" s="10"/>
      <c r="GA149" s="10"/>
      <c r="GB149" s="10"/>
      <c r="GC149" s="10"/>
      <c r="GD149" s="10"/>
      <c r="GE149" s="10"/>
      <c r="GF149" s="10"/>
      <c r="GG149" s="10"/>
      <c r="GH149" s="10"/>
      <c r="GI149" s="10"/>
      <c r="GJ149" s="10"/>
      <c r="GK149" s="10"/>
      <c r="GL149" s="10"/>
      <c r="GM149" s="10"/>
      <c r="GN149" s="10"/>
      <c r="GO149" s="10"/>
      <c r="GP149" s="10"/>
      <c r="GQ149" s="10"/>
      <c r="GR149" s="10"/>
      <c r="GS149" s="10"/>
      <c r="GT149" s="10"/>
      <c r="GU149" s="10"/>
      <c r="GV149" s="10"/>
      <c r="GW149" s="10"/>
      <c r="GX149" s="10"/>
      <c r="GY149" s="10"/>
      <c r="GZ149" s="10"/>
      <c r="HA149" s="10"/>
      <c r="HB149" s="10"/>
      <c r="HC149" s="10"/>
      <c r="HD149" s="10"/>
      <c r="HE149" s="10"/>
      <c r="HF149" s="10"/>
      <c r="HG149" s="10"/>
      <c r="HH149" s="10"/>
      <c r="HI149" s="10"/>
      <c r="HJ149" s="10"/>
      <c r="HK149" s="10"/>
      <c r="HL149" s="10"/>
      <c r="HM149" s="10"/>
      <c r="HN149" s="10"/>
      <c r="HO149" s="10"/>
      <c r="HP149" s="10"/>
      <c r="HQ149" s="10"/>
      <c r="HR149" s="10"/>
      <c r="HS149" s="10"/>
      <c r="HT149" s="10"/>
      <c r="HU149" s="10"/>
      <c r="HV149" s="10"/>
      <c r="HW149" s="10"/>
      <c r="HX149" s="10"/>
      <c r="HY149" s="10"/>
      <c r="HZ149" s="10"/>
      <c r="IA149" s="10"/>
      <c r="IB149" s="10"/>
    </row>
    <row r="150" spans="1:255" customFormat="1">
      <c r="A150" s="54" t="s">
        <v>27</v>
      </c>
      <c r="B150" s="54" t="s">
        <v>27</v>
      </c>
      <c r="C150" s="22" t="s">
        <v>741</v>
      </c>
      <c r="D150" s="22" t="s">
        <v>1191</v>
      </c>
      <c r="E150" s="29" t="s">
        <v>360</v>
      </c>
      <c r="F150" s="6" t="s">
        <v>767</v>
      </c>
      <c r="G150" s="59" t="s">
        <v>27</v>
      </c>
      <c r="H150" s="59" t="s">
        <v>27</v>
      </c>
      <c r="I150" s="59" t="s">
        <v>27</v>
      </c>
      <c r="J150" s="62" t="s">
        <v>27</v>
      </c>
      <c r="K150" s="7" t="s">
        <v>749</v>
      </c>
      <c r="L150" s="7" t="s">
        <v>750</v>
      </c>
      <c r="M150" s="8"/>
      <c r="N150" s="9"/>
      <c r="O150" s="10"/>
      <c r="P150" s="10"/>
      <c r="Q150" s="10"/>
      <c r="R150" s="10"/>
      <c r="S150" s="10"/>
      <c r="T150" s="10"/>
      <c r="U150" s="10"/>
      <c r="V150" s="10"/>
      <c r="W150" s="10"/>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c r="GP150" s="11"/>
      <c r="GQ150" s="11"/>
      <c r="GR150" s="11"/>
      <c r="GS150" s="11"/>
      <c r="GT150" s="11"/>
      <c r="GU150" s="11"/>
      <c r="GV150" s="11"/>
      <c r="GW150" s="11"/>
      <c r="GX150" s="11"/>
      <c r="GY150" s="11"/>
      <c r="GZ150" s="11"/>
      <c r="HA150" s="11"/>
      <c r="HB150" s="11"/>
      <c r="HC150" s="11"/>
      <c r="HD150" s="11"/>
      <c r="HE150" s="11"/>
      <c r="HF150" s="11"/>
      <c r="HG150" s="11"/>
      <c r="HH150" s="11"/>
      <c r="HI150" s="11"/>
      <c r="HJ150" s="11"/>
      <c r="HK150" s="11"/>
      <c r="HL150" s="11"/>
      <c r="HM150" s="11"/>
      <c r="HN150" s="11"/>
      <c r="HO150" s="11"/>
      <c r="HP150" s="11"/>
      <c r="HQ150" s="11"/>
      <c r="HR150" s="11"/>
      <c r="HS150" s="11"/>
      <c r="HT150" s="11"/>
      <c r="HU150" s="11"/>
      <c r="HV150" s="11"/>
      <c r="HW150" s="11"/>
      <c r="HX150" s="11"/>
      <c r="HY150" s="11"/>
      <c r="HZ150" s="11"/>
      <c r="IA150" s="11"/>
      <c r="IB150" s="11"/>
      <c r="IC150" s="4"/>
      <c r="ID150" s="4"/>
      <c r="IE150" s="4"/>
      <c r="IF150" s="4"/>
      <c r="IG150" s="4"/>
      <c r="IH150" s="4"/>
      <c r="II150" s="4"/>
      <c r="IJ150" s="4"/>
      <c r="IK150" s="4"/>
      <c r="IL150" s="4"/>
      <c r="IM150" s="4"/>
      <c r="IN150" s="4"/>
      <c r="IO150" s="4"/>
      <c r="IP150" s="4"/>
      <c r="IQ150" s="4"/>
      <c r="IR150" s="4"/>
      <c r="IS150" s="4"/>
      <c r="IT150" s="9"/>
      <c r="IU150" s="9"/>
    </row>
    <row r="151" spans="1:255" customFormat="1">
      <c r="A151" s="54" t="s">
        <v>27</v>
      </c>
      <c r="B151" s="54" t="s">
        <v>27</v>
      </c>
      <c r="C151" s="54"/>
      <c r="D151" s="54"/>
      <c r="E151" s="31"/>
      <c r="F151" s="6"/>
      <c r="G151" s="31"/>
      <c r="H151" s="31"/>
      <c r="I151" s="59" t="s">
        <v>27</v>
      </c>
      <c r="J151" s="15"/>
      <c r="K151" s="7"/>
      <c r="L151" s="7"/>
      <c r="M151" s="8"/>
      <c r="N151" s="9"/>
      <c r="O151" s="10"/>
      <c r="P151" s="10"/>
      <c r="Q151" s="10"/>
      <c r="R151" s="10"/>
      <c r="S151" s="10"/>
      <c r="T151" s="10"/>
      <c r="U151" s="10"/>
      <c r="V151" s="10"/>
      <c r="W151" s="10"/>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c r="GP151" s="11"/>
      <c r="GQ151" s="11"/>
      <c r="GR151" s="11"/>
      <c r="GS151" s="11"/>
      <c r="GT151" s="11"/>
      <c r="GU151" s="11"/>
      <c r="GV151" s="11"/>
      <c r="GW151" s="11"/>
      <c r="GX151" s="11"/>
      <c r="GY151" s="11"/>
      <c r="GZ151" s="11"/>
      <c r="HA151" s="11"/>
      <c r="HB151" s="11"/>
      <c r="HC151" s="11"/>
      <c r="HD151" s="11"/>
      <c r="HE151" s="11"/>
      <c r="HF151" s="11"/>
      <c r="HG151" s="11"/>
      <c r="HH151" s="11"/>
      <c r="HI151" s="11"/>
      <c r="HJ151" s="11"/>
      <c r="HK151" s="11"/>
      <c r="HL151" s="11"/>
      <c r="HM151" s="11"/>
      <c r="HN151" s="11"/>
      <c r="HO151" s="11"/>
      <c r="HP151" s="11"/>
      <c r="HQ151" s="11"/>
      <c r="HR151" s="11"/>
      <c r="HS151" s="11"/>
      <c r="HT151" s="11"/>
      <c r="HU151" s="11"/>
      <c r="HV151" s="11"/>
      <c r="HW151" s="11"/>
      <c r="HX151" s="11"/>
      <c r="HY151" s="11"/>
      <c r="HZ151" s="11"/>
      <c r="IA151" s="11"/>
      <c r="IB151" s="11"/>
      <c r="IC151" s="4"/>
      <c r="ID151" s="4"/>
      <c r="IE151" s="4"/>
      <c r="IF151" s="4"/>
      <c r="IG151" s="4"/>
      <c r="IH151" s="4"/>
      <c r="II151" s="4"/>
      <c r="IJ151" s="4"/>
      <c r="IK151" s="4"/>
      <c r="IL151" s="4"/>
      <c r="IM151" s="4"/>
      <c r="IN151" s="4"/>
      <c r="IO151" s="4"/>
      <c r="IP151" s="4"/>
      <c r="IQ151" s="4"/>
      <c r="IR151" s="4"/>
      <c r="IS151" s="4"/>
      <c r="IT151" s="9"/>
      <c r="IU151" s="9"/>
    </row>
    <row r="152" spans="1:255" customFormat="1">
      <c r="A152" s="55" t="s">
        <v>1192</v>
      </c>
      <c r="B152" s="55" t="s">
        <v>1192</v>
      </c>
      <c r="C152" s="55"/>
      <c r="D152" s="55"/>
      <c r="E152" s="52" t="s">
        <v>1193</v>
      </c>
      <c r="F152" s="52" t="s">
        <v>1194</v>
      </c>
      <c r="G152" s="52" t="s">
        <v>1195</v>
      </c>
      <c r="H152" s="52"/>
      <c r="I152" s="52"/>
      <c r="J152" s="63"/>
      <c r="K152" s="7"/>
      <c r="L152" s="7"/>
      <c r="M152" s="8"/>
      <c r="N152" s="9"/>
      <c r="O152" s="10"/>
      <c r="P152" s="10"/>
      <c r="Q152" s="10"/>
      <c r="R152" s="10"/>
      <c r="S152" s="10"/>
      <c r="T152" s="10"/>
      <c r="U152" s="10"/>
      <c r="V152" s="10"/>
      <c r="W152" s="10"/>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c r="GP152" s="11"/>
      <c r="GQ152" s="11"/>
      <c r="GR152" s="11"/>
      <c r="GS152" s="11"/>
      <c r="GT152" s="11"/>
      <c r="GU152" s="11"/>
      <c r="GV152" s="11"/>
      <c r="GW152" s="11"/>
      <c r="GX152" s="11"/>
      <c r="GY152" s="11"/>
      <c r="GZ152" s="11"/>
      <c r="HA152" s="11"/>
      <c r="HB152" s="11"/>
      <c r="HC152" s="11"/>
      <c r="HD152" s="11"/>
      <c r="HE152" s="11"/>
      <c r="HF152" s="11"/>
      <c r="HG152" s="11"/>
      <c r="HH152" s="11"/>
      <c r="HI152" s="11"/>
      <c r="HJ152" s="11"/>
      <c r="HK152" s="11"/>
      <c r="HL152" s="11"/>
      <c r="HM152" s="11"/>
      <c r="HN152" s="11"/>
      <c r="HO152" s="11"/>
      <c r="HP152" s="11"/>
      <c r="HQ152" s="11"/>
      <c r="HR152" s="11"/>
      <c r="HS152" s="11"/>
      <c r="HT152" s="11"/>
      <c r="HU152" s="11"/>
      <c r="HV152" s="11"/>
      <c r="HW152" s="11"/>
      <c r="HX152" s="11"/>
      <c r="HY152" s="11"/>
      <c r="HZ152" s="11"/>
      <c r="IA152" s="11"/>
      <c r="IB152" s="11"/>
      <c r="IC152" s="4"/>
      <c r="ID152" s="4"/>
      <c r="IE152" s="4"/>
      <c r="IF152" s="4"/>
      <c r="IG152" s="4"/>
      <c r="IH152" s="4"/>
      <c r="II152" s="4"/>
      <c r="IJ152" s="4"/>
      <c r="IK152" s="4"/>
      <c r="IL152" s="4"/>
      <c r="IM152" s="4"/>
      <c r="IN152" s="4"/>
      <c r="IO152" s="4"/>
      <c r="IP152" s="4"/>
      <c r="IQ152" s="4"/>
      <c r="IR152" s="4"/>
      <c r="IS152" s="4"/>
      <c r="IT152" s="9"/>
      <c r="IU152" s="9"/>
    </row>
    <row r="174" spans="1:255" customFormat="1">
      <c r="A174" s="5"/>
      <c r="B174" s="5"/>
      <c r="C174" s="5"/>
      <c r="D174" s="5"/>
      <c r="E174" s="6"/>
      <c r="F174" s="61"/>
      <c r="G174" s="6"/>
      <c r="H174" s="6"/>
      <c r="I174" s="6"/>
      <c r="J174" s="5"/>
      <c r="K174" s="7"/>
      <c r="L174" s="7"/>
      <c r="M174" s="8"/>
      <c r="N174" s="9"/>
      <c r="O174" s="10"/>
      <c r="P174" s="10"/>
      <c r="Q174" s="10"/>
      <c r="R174" s="10"/>
      <c r="S174" s="10"/>
      <c r="T174" s="10"/>
      <c r="U174" s="10"/>
      <c r="V174" s="10"/>
      <c r="W174" s="10"/>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c r="GP174" s="11"/>
      <c r="GQ174" s="11"/>
      <c r="GR174" s="11"/>
      <c r="GS174" s="11"/>
      <c r="GT174" s="11"/>
      <c r="GU174" s="11"/>
      <c r="GV174" s="11"/>
      <c r="GW174" s="11"/>
      <c r="GX174" s="11"/>
      <c r="GY174" s="11"/>
      <c r="GZ174" s="11"/>
      <c r="HA174" s="11"/>
      <c r="HB174" s="11"/>
      <c r="HC174" s="11"/>
      <c r="HD174" s="11"/>
      <c r="HE174" s="11"/>
      <c r="HF174" s="11"/>
      <c r="HG174" s="11"/>
      <c r="HH174" s="11"/>
      <c r="HI174" s="11"/>
      <c r="HJ174" s="11"/>
      <c r="HK174" s="11"/>
      <c r="HL174" s="11"/>
      <c r="HM174" s="11"/>
      <c r="HN174" s="11"/>
      <c r="HO174" s="11"/>
      <c r="HP174" s="11"/>
      <c r="HQ174" s="11"/>
      <c r="HR174" s="11"/>
      <c r="HS174" s="11"/>
      <c r="HT174" s="11"/>
      <c r="HU174" s="11"/>
      <c r="HV174" s="11"/>
      <c r="HW174" s="11"/>
      <c r="HX174" s="11"/>
      <c r="HY174" s="11"/>
      <c r="HZ174" s="11"/>
      <c r="IA174" s="11"/>
      <c r="IB174" s="11"/>
      <c r="IC174" s="4"/>
      <c r="ID174" s="4"/>
      <c r="IE174" s="4"/>
      <c r="IF174" s="4"/>
      <c r="IG174" s="4"/>
      <c r="IH174" s="4"/>
      <c r="II174" s="4"/>
      <c r="IJ174" s="4"/>
      <c r="IK174" s="4"/>
      <c r="IL174" s="4"/>
      <c r="IM174" s="4"/>
      <c r="IN174" s="4"/>
      <c r="IO174" s="4"/>
      <c r="IP174" s="4"/>
      <c r="IQ174" s="4"/>
      <c r="IR174" s="4"/>
      <c r="IS174" s="4"/>
      <c r="IT174" s="9"/>
      <c r="IU174" s="9"/>
    </row>
    <row r="180" spans="1:255" customFormat="1">
      <c r="A180" s="56" t="s">
        <v>692</v>
      </c>
      <c r="B180" s="56" t="s">
        <v>692</v>
      </c>
      <c r="C180" s="56"/>
      <c r="D180" s="56"/>
      <c r="E180" s="41" t="s">
        <v>1196</v>
      </c>
      <c r="F180" s="41" t="s">
        <v>1197</v>
      </c>
      <c r="G180" s="6"/>
      <c r="H180" s="6"/>
      <c r="I180" s="6"/>
      <c r="J180" s="5"/>
      <c r="K180" s="7"/>
      <c r="L180" s="7"/>
      <c r="M180" s="8"/>
      <c r="N180" s="9"/>
      <c r="O180" s="10"/>
      <c r="P180" s="10"/>
      <c r="Q180" s="10"/>
      <c r="R180" s="10"/>
      <c r="S180" s="10"/>
      <c r="T180" s="10"/>
      <c r="U180" s="10"/>
      <c r="V180" s="10"/>
      <c r="W180" s="10"/>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c r="GP180" s="11"/>
      <c r="GQ180" s="11"/>
      <c r="GR180" s="11"/>
      <c r="GS180" s="11"/>
      <c r="GT180" s="11"/>
      <c r="GU180" s="11"/>
      <c r="GV180" s="11"/>
      <c r="GW180" s="11"/>
      <c r="GX180" s="11"/>
      <c r="GY180" s="11"/>
      <c r="GZ180" s="11"/>
      <c r="HA180" s="11"/>
      <c r="HB180" s="11"/>
      <c r="HC180" s="11"/>
      <c r="HD180" s="11"/>
      <c r="HE180" s="11"/>
      <c r="HF180" s="11"/>
      <c r="HG180" s="11"/>
      <c r="HH180" s="11"/>
      <c r="HI180" s="11"/>
      <c r="HJ180" s="11"/>
      <c r="HK180" s="11"/>
      <c r="HL180" s="11"/>
      <c r="HM180" s="11"/>
      <c r="HN180" s="11"/>
      <c r="HO180" s="11"/>
      <c r="HP180" s="11"/>
      <c r="HQ180" s="11"/>
      <c r="HR180" s="11"/>
      <c r="HS180" s="11"/>
      <c r="HT180" s="11"/>
      <c r="HU180" s="11"/>
      <c r="HV180" s="11"/>
      <c r="HW180" s="11"/>
      <c r="HX180" s="11"/>
      <c r="HY180" s="11"/>
      <c r="HZ180" s="11"/>
      <c r="IA180" s="11"/>
      <c r="IB180" s="11"/>
      <c r="IC180" s="4"/>
      <c r="ID180" s="4"/>
      <c r="IE180" s="4"/>
      <c r="IF180" s="4"/>
      <c r="IG180" s="4"/>
      <c r="IH180" s="4"/>
      <c r="II180" s="4"/>
      <c r="IJ180" s="4"/>
      <c r="IK180" s="4"/>
      <c r="IL180" s="4"/>
      <c r="IM180" s="4"/>
      <c r="IN180" s="4"/>
      <c r="IO180" s="4"/>
      <c r="IP180" s="4"/>
      <c r="IQ180" s="4"/>
      <c r="IR180" s="4"/>
      <c r="IS180" s="4"/>
      <c r="IT180" s="9"/>
      <c r="IU180" s="9"/>
    </row>
    <row r="181" spans="1:255" customFormat="1">
      <c r="A181" s="7" t="s">
        <v>692</v>
      </c>
      <c r="B181" s="7" t="s">
        <v>692</v>
      </c>
      <c r="C181" s="7"/>
      <c r="D181" s="7"/>
      <c r="E181" s="41" t="s">
        <v>1198</v>
      </c>
      <c r="F181" s="41" t="s">
        <v>1199</v>
      </c>
      <c r="G181" s="6"/>
      <c r="H181" s="6"/>
      <c r="I181" s="6"/>
      <c r="J181" s="5"/>
      <c r="K181" s="7"/>
      <c r="L181" s="7"/>
      <c r="M181" s="8"/>
      <c r="N181" s="9"/>
      <c r="O181" s="10"/>
      <c r="P181" s="10"/>
      <c r="Q181" s="10"/>
      <c r="R181" s="10"/>
      <c r="S181" s="10"/>
      <c r="T181" s="10"/>
      <c r="U181" s="10"/>
      <c r="V181" s="10"/>
      <c r="W181" s="10"/>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c r="GP181" s="11"/>
      <c r="GQ181" s="11"/>
      <c r="GR181" s="11"/>
      <c r="GS181" s="11"/>
      <c r="GT181" s="11"/>
      <c r="GU181" s="11"/>
      <c r="GV181" s="11"/>
      <c r="GW181" s="11"/>
      <c r="GX181" s="11"/>
      <c r="GY181" s="11"/>
      <c r="GZ181" s="11"/>
      <c r="HA181" s="11"/>
      <c r="HB181" s="11"/>
      <c r="HC181" s="11"/>
      <c r="HD181" s="11"/>
      <c r="HE181" s="11"/>
      <c r="HF181" s="11"/>
      <c r="HG181" s="11"/>
      <c r="HH181" s="11"/>
      <c r="HI181" s="11"/>
      <c r="HJ181" s="11"/>
      <c r="HK181" s="11"/>
      <c r="HL181" s="11"/>
      <c r="HM181" s="11"/>
      <c r="HN181" s="11"/>
      <c r="HO181" s="11"/>
      <c r="HP181" s="11"/>
      <c r="HQ181" s="11"/>
      <c r="HR181" s="11"/>
      <c r="HS181" s="11"/>
      <c r="HT181" s="11"/>
      <c r="HU181" s="11"/>
      <c r="HV181" s="11"/>
      <c r="HW181" s="11"/>
      <c r="HX181" s="11"/>
      <c r="HY181" s="11"/>
      <c r="HZ181" s="11"/>
      <c r="IA181" s="11"/>
      <c r="IB181" s="11"/>
      <c r="IC181" s="4"/>
      <c r="ID181" s="4"/>
      <c r="IE181" s="4"/>
      <c r="IF181" s="4"/>
      <c r="IG181" s="4"/>
      <c r="IH181" s="4"/>
      <c r="II181" s="4"/>
      <c r="IJ181" s="4"/>
      <c r="IK181" s="4"/>
      <c r="IL181" s="4"/>
      <c r="IM181" s="4"/>
      <c r="IN181" s="4"/>
      <c r="IO181" s="4"/>
      <c r="IP181" s="4"/>
      <c r="IQ181" s="4"/>
      <c r="IR181" s="4"/>
      <c r="IS181" s="4"/>
      <c r="IT181" s="9"/>
      <c r="IU181" s="9"/>
    </row>
    <row r="182" spans="1:255" customFormat="1">
      <c r="A182" s="7" t="s">
        <v>692</v>
      </c>
      <c r="B182" s="7" t="s">
        <v>692</v>
      </c>
      <c r="C182" s="7"/>
      <c r="D182" s="7"/>
      <c r="E182" s="41" t="s">
        <v>1200</v>
      </c>
      <c r="F182" s="41" t="s">
        <v>1201</v>
      </c>
      <c r="G182" s="6"/>
      <c r="H182" s="6"/>
      <c r="I182" s="6"/>
      <c r="J182" s="5"/>
      <c r="K182" s="7"/>
      <c r="L182" s="7"/>
      <c r="M182" s="8"/>
      <c r="N182" s="9"/>
      <c r="O182" s="10"/>
      <c r="P182" s="10"/>
      <c r="Q182" s="10"/>
      <c r="R182" s="10"/>
      <c r="S182" s="10"/>
      <c r="T182" s="10"/>
      <c r="U182" s="10"/>
      <c r="V182" s="10"/>
      <c r="W182" s="10"/>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c r="GP182" s="11"/>
      <c r="GQ182" s="11"/>
      <c r="GR182" s="11"/>
      <c r="GS182" s="11"/>
      <c r="GT182" s="11"/>
      <c r="GU182" s="11"/>
      <c r="GV182" s="11"/>
      <c r="GW182" s="11"/>
      <c r="GX182" s="11"/>
      <c r="GY182" s="11"/>
      <c r="GZ182" s="11"/>
      <c r="HA182" s="11"/>
      <c r="HB182" s="11"/>
      <c r="HC182" s="11"/>
      <c r="HD182" s="11"/>
      <c r="HE182" s="11"/>
      <c r="HF182" s="11"/>
      <c r="HG182" s="11"/>
      <c r="HH182" s="11"/>
      <c r="HI182" s="11"/>
      <c r="HJ182" s="11"/>
      <c r="HK182" s="11"/>
      <c r="HL182" s="11"/>
      <c r="HM182" s="11"/>
      <c r="HN182" s="11"/>
      <c r="HO182" s="11"/>
      <c r="HP182" s="11"/>
      <c r="HQ182" s="11"/>
      <c r="HR182" s="11"/>
      <c r="HS182" s="11"/>
      <c r="HT182" s="11"/>
      <c r="HU182" s="11"/>
      <c r="HV182" s="11"/>
      <c r="HW182" s="11"/>
      <c r="HX182" s="11"/>
      <c r="HY182" s="11"/>
      <c r="HZ182" s="11"/>
      <c r="IA182" s="11"/>
      <c r="IB182" s="11"/>
      <c r="IC182" s="4"/>
      <c r="ID182" s="4"/>
      <c r="IE182" s="4"/>
      <c r="IF182" s="4"/>
      <c r="IG182" s="4"/>
      <c r="IH182" s="4"/>
      <c r="II182" s="4"/>
      <c r="IJ182" s="4"/>
      <c r="IK182" s="4"/>
      <c r="IL182" s="4"/>
      <c r="IM182" s="4"/>
      <c r="IN182" s="4"/>
      <c r="IO182" s="4"/>
      <c r="IP182" s="4"/>
      <c r="IQ182" s="4"/>
      <c r="IR182" s="4"/>
      <c r="IS182" s="4"/>
      <c r="IT182" s="9"/>
      <c r="IU182" s="9"/>
    </row>
  </sheetData>
  <sheetProtection sheet="1" selectLockedCells="1" selectUnlockedCells="1"/>
  <mergeCells count="2">
    <mergeCell ref="A1:H1"/>
    <mergeCell ref="C2:D2"/>
  </mergeCells>
  <pageMargins left="0.75" right="0.75" top="1" bottom="1" header="0.51041666666666696" footer="0.51041666666666696"/>
  <pageSetup paperSize="9"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P6-10K Query table</vt:lpstr>
      <vt:lpstr>P10-30K Query table</vt:lpstr>
      <vt:lpstr>P6-10K Fault alarm code</vt:lpstr>
      <vt:lpstr>P10-30K History (LCD query)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xuqs</dc:creator>
  <cp:lastModifiedBy>Куаныш Егимбаев</cp:lastModifiedBy>
  <dcterms:created xsi:type="dcterms:W3CDTF">2016-06-15T08:39:00Z</dcterms:created>
  <dcterms:modified xsi:type="dcterms:W3CDTF">2021-08-24T13:07:10Z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vt:lpwstr>
  </property>
</Properties>
</file>